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Admin\Desktop\"/>
    </mc:Choice>
  </mc:AlternateContent>
  <bookViews>
    <workbookView xWindow="0" yWindow="0" windowWidth="0" windowHeight="0"/>
  </bookViews>
  <sheets>
    <sheet name="Rekapitulace stavby" sheetId="1" r:id="rId1"/>
    <sheet name="SO 001 - Příprava území" sheetId="2" r:id="rId2"/>
    <sheet name="SO 101 - Komunikace a zpe..." sheetId="3" r:id="rId3"/>
  </sheets>
  <definedNames>
    <definedName name="_xlnm.Print_Area" localSheetId="0">'Rekapitulace stavby'!$D$4:$AO$76,'Rekapitulace stavby'!$C$82:$AQ$97</definedName>
    <definedName name="_xlnm.Print_Titles" localSheetId="0">'Rekapitulace stavby'!$92:$92</definedName>
    <definedName name="_xlnm._FilterDatabase" localSheetId="1" hidden="1">'SO 001 - Příprava území'!$C$119:$K$197</definedName>
    <definedName name="_xlnm.Print_Area" localSheetId="1">'SO 001 - Příprava území'!$C$4:$J$76,'SO 001 - Příprava území'!$C$82:$J$101,'SO 001 - Příprava území'!$C$107:$J$197</definedName>
    <definedName name="_xlnm.Print_Titles" localSheetId="1">'SO 001 - Příprava území'!$119:$119</definedName>
    <definedName name="_xlnm._FilterDatabase" localSheetId="2" hidden="1">'SO 101 - Komunikace a zpe...'!$C$131:$K$389</definedName>
    <definedName name="_xlnm.Print_Area" localSheetId="2">'SO 101 - Komunikace a zpe...'!$C$4:$J$76,'SO 101 - Komunikace a zpe...'!$C$82:$J$113,'SO 101 - Komunikace a zpe...'!$C$119:$J$389</definedName>
    <definedName name="_xlnm.Print_Titles" localSheetId="2">'SO 101 - Komunikace a zpe...'!$131:$131</definedName>
  </definedNames>
  <calcPr/>
</workbook>
</file>

<file path=xl/calcChain.xml><?xml version="1.0" encoding="utf-8"?>
<calcChain xmlns="http://schemas.openxmlformats.org/spreadsheetml/2006/main">
  <c i="3" l="1" r="J37"/>
  <c r="J36"/>
  <c i="1" r="AY96"/>
  <c i="3" r="J35"/>
  <c i="1" r="AX96"/>
  <c i="3" r="BI386"/>
  <c r="BH386"/>
  <c r="BG386"/>
  <c r="BF386"/>
  <c r="T386"/>
  <c r="T385"/>
  <c r="R386"/>
  <c r="R385"/>
  <c r="P386"/>
  <c r="P385"/>
  <c r="BI380"/>
  <c r="BH380"/>
  <c r="BG380"/>
  <c r="BF380"/>
  <c r="T380"/>
  <c r="T379"/>
  <c r="R380"/>
  <c r="R379"/>
  <c r="P380"/>
  <c r="P379"/>
  <c r="BI376"/>
  <c r="BH376"/>
  <c r="BG376"/>
  <c r="BF376"/>
  <c r="T376"/>
  <c r="R376"/>
  <c r="P376"/>
  <c r="BI373"/>
  <c r="BH373"/>
  <c r="BG373"/>
  <c r="BF373"/>
  <c r="T373"/>
  <c r="R373"/>
  <c r="P373"/>
  <c r="BI368"/>
  <c r="BH368"/>
  <c r="BG368"/>
  <c r="BF368"/>
  <c r="T368"/>
  <c r="R368"/>
  <c r="P368"/>
  <c r="BI365"/>
  <c r="BH365"/>
  <c r="BG365"/>
  <c r="BF365"/>
  <c r="T365"/>
  <c r="R365"/>
  <c r="P365"/>
  <c r="BI363"/>
  <c r="BH363"/>
  <c r="BG363"/>
  <c r="BF363"/>
  <c r="T363"/>
  <c r="R363"/>
  <c r="P363"/>
  <c r="BI360"/>
  <c r="BH360"/>
  <c r="BG360"/>
  <c r="BF360"/>
  <c r="T360"/>
  <c r="R360"/>
  <c r="P360"/>
  <c r="BI357"/>
  <c r="BH357"/>
  <c r="BG357"/>
  <c r="BF357"/>
  <c r="T357"/>
  <c r="R357"/>
  <c r="P357"/>
  <c r="BI356"/>
  <c r="BH356"/>
  <c r="BG356"/>
  <c r="BF356"/>
  <c r="T356"/>
  <c r="R356"/>
  <c r="P356"/>
  <c r="BI353"/>
  <c r="BH353"/>
  <c r="BG353"/>
  <c r="BF353"/>
  <c r="T353"/>
  <c r="R353"/>
  <c r="P353"/>
  <c r="BI349"/>
  <c r="BH349"/>
  <c r="BG349"/>
  <c r="BF349"/>
  <c r="T349"/>
  <c r="R349"/>
  <c r="P349"/>
  <c r="BI346"/>
  <c r="BH346"/>
  <c r="BG346"/>
  <c r="BF346"/>
  <c r="T346"/>
  <c r="R346"/>
  <c r="P346"/>
  <c r="BI343"/>
  <c r="BH343"/>
  <c r="BG343"/>
  <c r="BF343"/>
  <c r="T343"/>
  <c r="R343"/>
  <c r="P343"/>
  <c r="BI341"/>
  <c r="BH341"/>
  <c r="BG341"/>
  <c r="BF341"/>
  <c r="T341"/>
  <c r="R341"/>
  <c r="P341"/>
  <c r="BI338"/>
  <c r="BH338"/>
  <c r="BG338"/>
  <c r="BF338"/>
  <c r="T338"/>
  <c r="R338"/>
  <c r="P338"/>
  <c r="BI335"/>
  <c r="BH335"/>
  <c r="BG335"/>
  <c r="BF335"/>
  <c r="T335"/>
  <c r="R335"/>
  <c r="P335"/>
  <c r="BI332"/>
  <c r="BH332"/>
  <c r="BG332"/>
  <c r="BF332"/>
  <c r="T332"/>
  <c r="R332"/>
  <c r="P332"/>
  <c r="BI329"/>
  <c r="BH329"/>
  <c r="BG329"/>
  <c r="BF329"/>
  <c r="T329"/>
  <c r="R329"/>
  <c r="P329"/>
  <c r="BI326"/>
  <c r="BH326"/>
  <c r="BG326"/>
  <c r="BF326"/>
  <c r="T326"/>
  <c r="R326"/>
  <c r="P326"/>
  <c r="BI318"/>
  <c r="BH318"/>
  <c r="BG318"/>
  <c r="BF318"/>
  <c r="T318"/>
  <c r="R318"/>
  <c r="P318"/>
  <c r="BI315"/>
  <c r="BH315"/>
  <c r="BG315"/>
  <c r="BF315"/>
  <c r="T315"/>
  <c r="R315"/>
  <c r="P315"/>
  <c r="BI313"/>
  <c r="BH313"/>
  <c r="BG313"/>
  <c r="BF313"/>
  <c r="T313"/>
  <c r="R313"/>
  <c r="P313"/>
  <c r="BI311"/>
  <c r="BH311"/>
  <c r="BG311"/>
  <c r="BF311"/>
  <c r="T311"/>
  <c r="R311"/>
  <c r="P311"/>
  <c r="BI309"/>
  <c r="BH309"/>
  <c r="BG309"/>
  <c r="BF309"/>
  <c r="T309"/>
  <c r="R309"/>
  <c r="P309"/>
  <c r="BI307"/>
  <c r="BH307"/>
  <c r="BG307"/>
  <c r="BF307"/>
  <c r="T307"/>
  <c r="R307"/>
  <c r="P307"/>
  <c r="BI305"/>
  <c r="BH305"/>
  <c r="BG305"/>
  <c r="BF305"/>
  <c r="T305"/>
  <c r="R305"/>
  <c r="P305"/>
  <c r="BI302"/>
  <c r="BH302"/>
  <c r="BG302"/>
  <c r="BF302"/>
  <c r="T302"/>
  <c r="R302"/>
  <c r="P302"/>
  <c r="BI300"/>
  <c r="BH300"/>
  <c r="BG300"/>
  <c r="BF300"/>
  <c r="T300"/>
  <c r="R300"/>
  <c r="P300"/>
  <c r="BI297"/>
  <c r="BH297"/>
  <c r="BG297"/>
  <c r="BF297"/>
  <c r="T297"/>
  <c r="R297"/>
  <c r="P297"/>
  <c r="BI295"/>
  <c r="BH295"/>
  <c r="BG295"/>
  <c r="BF295"/>
  <c r="T295"/>
  <c r="R295"/>
  <c r="P295"/>
  <c r="BI292"/>
  <c r="BH292"/>
  <c r="BG292"/>
  <c r="BF292"/>
  <c r="T292"/>
  <c r="R292"/>
  <c r="P292"/>
  <c r="BI290"/>
  <c r="BH290"/>
  <c r="BG290"/>
  <c r="BF290"/>
  <c r="T290"/>
  <c r="R290"/>
  <c r="P290"/>
  <c r="BI288"/>
  <c r="BH288"/>
  <c r="BG288"/>
  <c r="BF288"/>
  <c r="T288"/>
  <c r="R288"/>
  <c r="P288"/>
  <c r="BI286"/>
  <c r="BH286"/>
  <c r="BG286"/>
  <c r="BF286"/>
  <c r="T286"/>
  <c r="R286"/>
  <c r="P286"/>
  <c r="BI284"/>
  <c r="BH284"/>
  <c r="BG284"/>
  <c r="BF284"/>
  <c r="T284"/>
  <c r="R284"/>
  <c r="P284"/>
  <c r="BI282"/>
  <c r="BH282"/>
  <c r="BG282"/>
  <c r="BF282"/>
  <c r="T282"/>
  <c r="R282"/>
  <c r="P282"/>
  <c r="BI280"/>
  <c r="BH280"/>
  <c r="BG280"/>
  <c r="BF280"/>
  <c r="T280"/>
  <c r="R280"/>
  <c r="P280"/>
  <c r="BI278"/>
  <c r="BH278"/>
  <c r="BG278"/>
  <c r="BF278"/>
  <c r="T278"/>
  <c r="R278"/>
  <c r="P278"/>
  <c r="BI276"/>
  <c r="BH276"/>
  <c r="BG276"/>
  <c r="BF276"/>
  <c r="T276"/>
  <c r="R276"/>
  <c r="P276"/>
  <c r="BI274"/>
  <c r="BH274"/>
  <c r="BG274"/>
  <c r="BF274"/>
  <c r="T274"/>
  <c r="R274"/>
  <c r="P274"/>
  <c r="BI272"/>
  <c r="BH272"/>
  <c r="BG272"/>
  <c r="BF272"/>
  <c r="T272"/>
  <c r="R272"/>
  <c r="P272"/>
  <c r="BI270"/>
  <c r="BH270"/>
  <c r="BG270"/>
  <c r="BF270"/>
  <c r="T270"/>
  <c r="R270"/>
  <c r="P270"/>
  <c r="BI268"/>
  <c r="BH268"/>
  <c r="BG268"/>
  <c r="BF268"/>
  <c r="T268"/>
  <c r="R268"/>
  <c r="P268"/>
  <c r="BI266"/>
  <c r="BH266"/>
  <c r="BG266"/>
  <c r="BF266"/>
  <c r="T266"/>
  <c r="R266"/>
  <c r="P266"/>
  <c r="BI263"/>
  <c r="BH263"/>
  <c r="BG263"/>
  <c r="BF263"/>
  <c r="T263"/>
  <c r="R263"/>
  <c r="P263"/>
  <c r="BI261"/>
  <c r="BH261"/>
  <c r="BG261"/>
  <c r="BF261"/>
  <c r="T261"/>
  <c r="R261"/>
  <c r="P261"/>
  <c r="BI257"/>
  <c r="BH257"/>
  <c r="BG257"/>
  <c r="BF257"/>
  <c r="T257"/>
  <c r="R257"/>
  <c r="P257"/>
  <c r="BI254"/>
  <c r="BH254"/>
  <c r="BG254"/>
  <c r="BF254"/>
  <c r="T254"/>
  <c r="R254"/>
  <c r="P254"/>
  <c r="BI252"/>
  <c r="BH252"/>
  <c r="BG252"/>
  <c r="BF252"/>
  <c r="T252"/>
  <c r="R252"/>
  <c r="P252"/>
  <c r="BI249"/>
  <c r="BH249"/>
  <c r="BG249"/>
  <c r="BF249"/>
  <c r="T249"/>
  <c r="R249"/>
  <c r="P249"/>
  <c r="BI246"/>
  <c r="BH246"/>
  <c r="BG246"/>
  <c r="BF246"/>
  <c r="T246"/>
  <c r="R246"/>
  <c r="P246"/>
  <c r="BI244"/>
  <c r="BH244"/>
  <c r="BG244"/>
  <c r="BF244"/>
  <c r="T244"/>
  <c r="R244"/>
  <c r="P244"/>
  <c r="BI241"/>
  <c r="BH241"/>
  <c r="BG241"/>
  <c r="BF241"/>
  <c r="T241"/>
  <c r="R241"/>
  <c r="P241"/>
  <c r="BI238"/>
  <c r="BH238"/>
  <c r="BG238"/>
  <c r="BF238"/>
  <c r="T238"/>
  <c r="R238"/>
  <c r="P238"/>
  <c r="BI236"/>
  <c r="BH236"/>
  <c r="BG236"/>
  <c r="BF236"/>
  <c r="T236"/>
  <c r="R236"/>
  <c r="P236"/>
  <c r="BI233"/>
  <c r="BH233"/>
  <c r="BG233"/>
  <c r="BF233"/>
  <c r="T233"/>
  <c r="R233"/>
  <c r="P233"/>
  <c r="BI231"/>
  <c r="BH231"/>
  <c r="BG231"/>
  <c r="BF231"/>
  <c r="T231"/>
  <c r="R231"/>
  <c r="P231"/>
  <c r="BI229"/>
  <c r="BH229"/>
  <c r="BG229"/>
  <c r="BF229"/>
  <c r="T229"/>
  <c r="R229"/>
  <c r="P229"/>
  <c r="BI227"/>
  <c r="BH227"/>
  <c r="BG227"/>
  <c r="BF227"/>
  <c r="T227"/>
  <c r="R227"/>
  <c r="P227"/>
  <c r="BI225"/>
  <c r="BH225"/>
  <c r="BG225"/>
  <c r="BF225"/>
  <c r="T225"/>
  <c r="R225"/>
  <c r="P225"/>
  <c r="BI223"/>
  <c r="BH223"/>
  <c r="BG223"/>
  <c r="BF223"/>
  <c r="T223"/>
  <c r="R223"/>
  <c r="P223"/>
  <c r="BI221"/>
  <c r="BH221"/>
  <c r="BG221"/>
  <c r="BF221"/>
  <c r="T221"/>
  <c r="R221"/>
  <c r="P221"/>
  <c r="BI219"/>
  <c r="BH219"/>
  <c r="BG219"/>
  <c r="BF219"/>
  <c r="T219"/>
  <c r="R219"/>
  <c r="P219"/>
  <c r="BI216"/>
  <c r="BH216"/>
  <c r="BG216"/>
  <c r="BF216"/>
  <c r="T216"/>
  <c r="R216"/>
  <c r="P216"/>
  <c r="BI205"/>
  <c r="BH205"/>
  <c r="BG205"/>
  <c r="BF205"/>
  <c r="T205"/>
  <c r="R205"/>
  <c r="P205"/>
  <c r="BI202"/>
  <c r="BH202"/>
  <c r="BG202"/>
  <c r="BF202"/>
  <c r="T202"/>
  <c r="R202"/>
  <c r="P202"/>
  <c r="BI200"/>
  <c r="BH200"/>
  <c r="BG200"/>
  <c r="BF200"/>
  <c r="T200"/>
  <c r="R200"/>
  <c r="P200"/>
  <c r="BI198"/>
  <c r="BH198"/>
  <c r="BG198"/>
  <c r="BF198"/>
  <c r="T198"/>
  <c r="R198"/>
  <c r="P198"/>
  <c r="BI194"/>
  <c r="BH194"/>
  <c r="BG194"/>
  <c r="BF194"/>
  <c r="T194"/>
  <c r="R194"/>
  <c r="P194"/>
  <c r="BI192"/>
  <c r="BH192"/>
  <c r="BG192"/>
  <c r="BF192"/>
  <c r="T192"/>
  <c r="R192"/>
  <c r="P192"/>
  <c r="BI189"/>
  <c r="BH189"/>
  <c r="BG189"/>
  <c r="BF189"/>
  <c r="T189"/>
  <c r="R189"/>
  <c r="P189"/>
  <c r="BI187"/>
  <c r="BH187"/>
  <c r="BG187"/>
  <c r="BF187"/>
  <c r="T187"/>
  <c r="R187"/>
  <c r="P187"/>
  <c r="BI183"/>
  <c r="BH183"/>
  <c r="BG183"/>
  <c r="BF183"/>
  <c r="T183"/>
  <c r="T182"/>
  <c r="R183"/>
  <c r="R182"/>
  <c r="P183"/>
  <c r="P182"/>
  <c r="BI180"/>
  <c r="BH180"/>
  <c r="BG180"/>
  <c r="BF180"/>
  <c r="T180"/>
  <c r="T179"/>
  <c r="R180"/>
  <c r="R179"/>
  <c r="P180"/>
  <c r="P179"/>
  <c r="BI177"/>
  <c r="BH177"/>
  <c r="BG177"/>
  <c r="BF177"/>
  <c r="T177"/>
  <c r="R177"/>
  <c r="P177"/>
  <c r="BI174"/>
  <c r="BH174"/>
  <c r="BG174"/>
  <c r="BF174"/>
  <c r="T174"/>
  <c r="R174"/>
  <c r="P174"/>
  <c r="BI172"/>
  <c r="BH172"/>
  <c r="BG172"/>
  <c r="BF172"/>
  <c r="T172"/>
  <c r="R172"/>
  <c r="P172"/>
  <c r="BI169"/>
  <c r="BH169"/>
  <c r="BG169"/>
  <c r="BF169"/>
  <c r="T169"/>
  <c r="R169"/>
  <c r="P169"/>
  <c r="BI159"/>
  <c r="BH159"/>
  <c r="BG159"/>
  <c r="BF159"/>
  <c r="T159"/>
  <c r="R159"/>
  <c r="P159"/>
  <c r="BI156"/>
  <c r="BH156"/>
  <c r="BG156"/>
  <c r="BF156"/>
  <c r="T156"/>
  <c r="R156"/>
  <c r="P156"/>
  <c r="BI154"/>
  <c r="BH154"/>
  <c r="BG154"/>
  <c r="BF154"/>
  <c r="T154"/>
  <c r="R154"/>
  <c r="P154"/>
  <c r="BI148"/>
  <c r="BH148"/>
  <c r="BG148"/>
  <c r="BF148"/>
  <c r="T148"/>
  <c r="R148"/>
  <c r="P148"/>
  <c r="BI146"/>
  <c r="BH146"/>
  <c r="BG146"/>
  <c r="BF146"/>
  <c r="T146"/>
  <c r="R146"/>
  <c r="P146"/>
  <c r="BI142"/>
  <c r="BH142"/>
  <c r="BG142"/>
  <c r="BF142"/>
  <c r="T142"/>
  <c r="R142"/>
  <c r="P142"/>
  <c r="BI140"/>
  <c r="BH140"/>
  <c r="BG140"/>
  <c r="BF140"/>
  <c r="T140"/>
  <c r="R140"/>
  <c r="P140"/>
  <c r="BI137"/>
  <c r="BH137"/>
  <c r="BG137"/>
  <c r="BF137"/>
  <c r="T137"/>
  <c r="R137"/>
  <c r="P137"/>
  <c r="BI135"/>
  <c r="BH135"/>
  <c r="BG135"/>
  <c r="BF135"/>
  <c r="T135"/>
  <c r="R135"/>
  <c r="P135"/>
  <c r="F126"/>
  <c r="E124"/>
  <c r="F89"/>
  <c r="E87"/>
  <c r="J24"/>
  <c r="E24"/>
  <c r="J92"/>
  <c r="J23"/>
  <c r="J21"/>
  <c r="E21"/>
  <c r="J128"/>
  <c r="J20"/>
  <c r="J18"/>
  <c r="E18"/>
  <c r="F129"/>
  <c r="J17"/>
  <c r="J15"/>
  <c r="E15"/>
  <c r="F91"/>
  <c r="J14"/>
  <c r="J12"/>
  <c r="J126"/>
  <c r="E7"/>
  <c r="E122"/>
  <c i="2" r="J37"/>
  <c r="J36"/>
  <c i="1" r="AY95"/>
  <c i="2" r="J35"/>
  <c i="1" r="AX95"/>
  <c i="2" r="BI196"/>
  <c r="BH196"/>
  <c r="BG196"/>
  <c r="BF196"/>
  <c r="T196"/>
  <c r="R196"/>
  <c r="P196"/>
  <c r="BI194"/>
  <c r="BH194"/>
  <c r="BG194"/>
  <c r="BF194"/>
  <c r="T194"/>
  <c r="R194"/>
  <c r="P194"/>
  <c r="BI187"/>
  <c r="BH187"/>
  <c r="BG187"/>
  <c r="BF187"/>
  <c r="T187"/>
  <c r="R187"/>
  <c r="P187"/>
  <c r="BI183"/>
  <c r="BH183"/>
  <c r="BG183"/>
  <c r="BF183"/>
  <c r="T183"/>
  <c r="R183"/>
  <c r="P183"/>
  <c r="BI180"/>
  <c r="BH180"/>
  <c r="BG180"/>
  <c r="BF180"/>
  <c r="T180"/>
  <c r="R180"/>
  <c r="P180"/>
  <c r="BI178"/>
  <c r="BH178"/>
  <c r="BG178"/>
  <c r="BF178"/>
  <c r="T178"/>
  <c r="R178"/>
  <c r="P178"/>
  <c r="BI176"/>
  <c r="BH176"/>
  <c r="BG176"/>
  <c r="BF176"/>
  <c r="T176"/>
  <c r="R176"/>
  <c r="P176"/>
  <c r="BI174"/>
  <c r="BH174"/>
  <c r="BG174"/>
  <c r="BF174"/>
  <c r="T174"/>
  <c r="R174"/>
  <c r="P174"/>
  <c r="BI171"/>
  <c r="BH171"/>
  <c r="BG171"/>
  <c r="BF171"/>
  <c r="T171"/>
  <c r="R171"/>
  <c r="P171"/>
  <c r="BI169"/>
  <c r="BH169"/>
  <c r="BG169"/>
  <c r="BF169"/>
  <c r="T169"/>
  <c r="R169"/>
  <c r="P169"/>
  <c r="BI167"/>
  <c r="BH167"/>
  <c r="BG167"/>
  <c r="BF167"/>
  <c r="T167"/>
  <c r="R167"/>
  <c r="P167"/>
  <c r="BI159"/>
  <c r="BH159"/>
  <c r="BG159"/>
  <c r="BF159"/>
  <c r="T159"/>
  <c r="R159"/>
  <c r="P159"/>
  <c r="BI155"/>
  <c r="BH155"/>
  <c r="BG155"/>
  <c r="BF155"/>
  <c r="T155"/>
  <c r="R155"/>
  <c r="P155"/>
  <c r="BI153"/>
  <c r="BH153"/>
  <c r="BG153"/>
  <c r="BF153"/>
  <c r="T153"/>
  <c r="R153"/>
  <c r="P153"/>
  <c r="BI144"/>
  <c r="BH144"/>
  <c r="BG144"/>
  <c r="BF144"/>
  <c r="T144"/>
  <c r="R144"/>
  <c r="P144"/>
  <c r="BI142"/>
  <c r="BH142"/>
  <c r="BG142"/>
  <c r="BF142"/>
  <c r="T142"/>
  <c r="R142"/>
  <c r="P142"/>
  <c r="BI139"/>
  <c r="BH139"/>
  <c r="BG139"/>
  <c r="BF139"/>
  <c r="T139"/>
  <c r="R139"/>
  <c r="P139"/>
  <c r="BI135"/>
  <c r="BH135"/>
  <c r="BG135"/>
  <c r="BF135"/>
  <c r="T135"/>
  <c r="R135"/>
  <c r="P135"/>
  <c r="BI123"/>
  <c r="BH123"/>
  <c r="BG123"/>
  <c r="BF123"/>
  <c r="T123"/>
  <c r="R123"/>
  <c r="P123"/>
  <c r="F114"/>
  <c r="E112"/>
  <c r="F89"/>
  <c r="E87"/>
  <c r="J24"/>
  <c r="E24"/>
  <c r="J117"/>
  <c r="J23"/>
  <c r="J21"/>
  <c r="E21"/>
  <c r="J116"/>
  <c r="J20"/>
  <c r="J18"/>
  <c r="E18"/>
  <c r="F92"/>
  <c r="J17"/>
  <c r="J15"/>
  <c r="E15"/>
  <c r="F116"/>
  <c r="J14"/>
  <c r="J12"/>
  <c r="J89"/>
  <c r="E7"/>
  <c r="E85"/>
  <c i="1" r="L90"/>
  <c r="AM90"/>
  <c r="AM89"/>
  <c r="L89"/>
  <c r="AM87"/>
  <c r="L87"/>
  <c r="L85"/>
  <c r="L84"/>
  <c i="2" r="BK153"/>
  <c r="J187"/>
  <c r="J174"/>
  <c r="BK159"/>
  <c r="J196"/>
  <c r="BK180"/>
  <c r="J171"/>
  <c r="BK144"/>
  <c r="BK135"/>
  <c r="BK194"/>
  <c r="J180"/>
  <c r="BK171"/>
  <c r="J155"/>
  <c r="J142"/>
  <c i="3" r="J368"/>
  <c r="BK356"/>
  <c r="BK346"/>
  <c r="J338"/>
  <c r="J315"/>
  <c r="J302"/>
  <c r="BK290"/>
  <c r="J272"/>
  <c r="J254"/>
  <c r="J244"/>
  <c r="J233"/>
  <c r="BK229"/>
  <c r="BK223"/>
  <c r="J202"/>
  <c r="J183"/>
  <c r="BK154"/>
  <c r="BK380"/>
  <c r="J360"/>
  <c r="BK332"/>
  <c r="BK318"/>
  <c r="J309"/>
  <c r="J297"/>
  <c r="J288"/>
  <c r="BK280"/>
  <c r="J266"/>
  <c r="J252"/>
  <c r="BK227"/>
  <c r="J205"/>
  <c r="J187"/>
  <c r="J159"/>
  <c r="J146"/>
  <c r="BK368"/>
  <c r="J363"/>
  <c r="J329"/>
  <c r="BK309"/>
  <c r="J300"/>
  <c r="J284"/>
  <c r="BK274"/>
  <c r="J261"/>
  <c r="J246"/>
  <c r="BK233"/>
  <c r="BK219"/>
  <c r="BK205"/>
  <c r="J198"/>
  <c r="BK172"/>
  <c r="BK142"/>
  <c r="J380"/>
  <c r="BK373"/>
  <c r="J357"/>
  <c r="BK341"/>
  <c r="BK307"/>
  <c r="J290"/>
  <c r="J280"/>
  <c r="J274"/>
  <c r="J263"/>
  <c r="BK246"/>
  <c r="J229"/>
  <c r="BK198"/>
  <c r="BK187"/>
  <c r="BK159"/>
  <c r="J154"/>
  <c r="J137"/>
  <c i="2" r="J139"/>
  <c r="BK196"/>
  <c r="BK178"/>
  <c r="BK167"/>
  <c r="BK187"/>
  <c r="J178"/>
  <c r="BK169"/>
  <c r="J159"/>
  <c r="BK142"/>
  <c i="1" r="AS94"/>
  <c i="2" r="J169"/>
  <c r="J144"/>
  <c r="J135"/>
  <c i="3" r="J373"/>
  <c r="BK357"/>
  <c r="J349"/>
  <c r="J341"/>
  <c r="J326"/>
  <c r="BK305"/>
  <c r="BK297"/>
  <c r="J276"/>
  <c r="J257"/>
  <c r="J249"/>
  <c r="J231"/>
  <c r="J225"/>
  <c r="BK221"/>
  <c r="BK194"/>
  <c r="J172"/>
  <c r="BK148"/>
  <c r="J376"/>
  <c r="J335"/>
  <c r="BK326"/>
  <c r="J313"/>
  <c r="J307"/>
  <c r="J295"/>
  <c r="BK284"/>
  <c r="BK278"/>
  <c r="BK263"/>
  <c r="BK244"/>
  <c r="J221"/>
  <c r="J192"/>
  <c r="BK183"/>
  <c r="BK180"/>
  <c r="BK156"/>
  <c r="BK386"/>
  <c r="BK349"/>
  <c r="J318"/>
  <c r="BK313"/>
  <c r="BK302"/>
  <c r="BK286"/>
  <c r="J278"/>
  <c r="BK270"/>
  <c r="J238"/>
  <c r="BK231"/>
  <c r="J216"/>
  <c r="BK200"/>
  <c r="J174"/>
  <c r="J169"/>
  <c r="J140"/>
  <c r="BK376"/>
  <c r="BK360"/>
  <c r="J343"/>
  <c r="J332"/>
  <c r="BK295"/>
  <c r="BK282"/>
  <c r="BK276"/>
  <c r="BK266"/>
  <c r="BK254"/>
  <c r="BK238"/>
  <c r="J200"/>
  <c r="J180"/>
  <c r="J177"/>
  <c r="J156"/>
  <c r="BK140"/>
  <c i="2" r="BK155"/>
  <c r="J194"/>
  <c r="J176"/>
  <c r="J123"/>
  <c r="BK183"/>
  <c r="BK174"/>
  <c r="J153"/>
  <c r="BK123"/>
  <c r="J183"/>
  <c r="BK176"/>
  <c r="J167"/>
  <c r="BK139"/>
  <c i="3" r="J386"/>
  <c r="J365"/>
  <c r="J353"/>
  <c r="BK343"/>
  <c r="BK335"/>
  <c r="J311"/>
  <c r="BK288"/>
  <c r="J268"/>
  <c r="BK252"/>
  <c r="BK241"/>
  <c r="J227"/>
  <c r="BK216"/>
  <c r="BK192"/>
  <c r="BK169"/>
  <c r="J142"/>
  <c r="BK353"/>
  <c r="BK329"/>
  <c r="BK311"/>
  <c r="J305"/>
  <c r="J292"/>
  <c r="J270"/>
  <c r="BK257"/>
  <c r="J236"/>
  <c r="J219"/>
  <c r="J189"/>
  <c r="BK177"/>
  <c r="BK135"/>
  <c r="BK365"/>
  <c r="J346"/>
  <c r="BK315"/>
  <c r="BK292"/>
  <c r="J282"/>
  <c r="BK272"/>
  <c r="BK249"/>
  <c r="BK236"/>
  <c r="BK225"/>
  <c r="BK202"/>
  <c r="BK189"/>
  <c r="BK146"/>
  <c r="BK137"/>
  <c r="BK363"/>
  <c r="J356"/>
  <c r="BK338"/>
  <c r="BK300"/>
  <c r="J286"/>
  <c r="BK268"/>
  <c r="BK261"/>
  <c r="J241"/>
  <c r="J223"/>
  <c r="J194"/>
  <c r="BK174"/>
  <c r="J148"/>
  <c r="J135"/>
  <c i="2" l="1" r="BK122"/>
  <c r="J122"/>
  <c r="J98"/>
  <c r="T122"/>
  <c r="T166"/>
  <c r="T182"/>
  <c i="3" r="BK134"/>
  <c r="J134"/>
  <c r="J98"/>
  <c r="R134"/>
  <c r="BK186"/>
  <c r="J186"/>
  <c r="J101"/>
  <c r="T186"/>
  <c r="R197"/>
  <c r="R204"/>
  <c r="P260"/>
  <c r="T260"/>
  <c r="P294"/>
  <c r="BK348"/>
  <c r="J348"/>
  <c r="J106"/>
  <c r="R348"/>
  <c r="P355"/>
  <c r="BK359"/>
  <c r="BK367"/>
  <c r="J367"/>
  <c r="J110"/>
  <c i="2" r="R122"/>
  <c r="BK166"/>
  <c r="J166"/>
  <c r="J99"/>
  <c r="BK182"/>
  <c r="J182"/>
  <c r="J100"/>
  <c r="R182"/>
  <c i="3" r="T134"/>
  <c r="R186"/>
  <c r="BK204"/>
  <c r="J204"/>
  <c r="J103"/>
  <c r="T204"/>
  <c r="BK294"/>
  <c r="J294"/>
  <c r="J105"/>
  <c r="R294"/>
  <c r="P348"/>
  <c r="BK355"/>
  <c r="J355"/>
  <c r="J107"/>
  <c r="T355"/>
  <c r="R359"/>
  <c r="R367"/>
  <c i="2" r="P122"/>
  <c r="P166"/>
  <c r="R166"/>
  <c r="P182"/>
  <c i="3" r="P134"/>
  <c r="P186"/>
  <c r="BK197"/>
  <c r="J197"/>
  <c r="J102"/>
  <c r="P197"/>
  <c r="T197"/>
  <c r="P204"/>
  <c r="BK260"/>
  <c r="J260"/>
  <c r="J104"/>
  <c r="R260"/>
  <c r="T294"/>
  <c r="T348"/>
  <c r="R355"/>
  <c r="P359"/>
  <c r="T359"/>
  <c r="P367"/>
  <c r="T367"/>
  <c r="BK179"/>
  <c r="J179"/>
  <c r="J99"/>
  <c r="BK182"/>
  <c r="J182"/>
  <c r="J100"/>
  <c r="BK379"/>
  <c r="J379"/>
  <c r="J111"/>
  <c r="BK385"/>
  <c r="J385"/>
  <c r="J112"/>
  <c i="2" r="BK121"/>
  <c r="BK120"/>
  <c r="J120"/>
  <c i="3" r="E85"/>
  <c r="J91"/>
  <c r="F128"/>
  <c r="BE135"/>
  <c r="BE142"/>
  <c r="BE187"/>
  <c r="BE202"/>
  <c r="BE205"/>
  <c r="BE216"/>
  <c r="BE219"/>
  <c r="BE225"/>
  <c r="BE231"/>
  <c r="BE249"/>
  <c r="BE257"/>
  <c r="BE270"/>
  <c r="BE282"/>
  <c r="BE286"/>
  <c r="BE290"/>
  <c r="BE302"/>
  <c r="BE309"/>
  <c r="BE311"/>
  <c r="BE313"/>
  <c r="BE318"/>
  <c r="BE335"/>
  <c r="BE346"/>
  <c r="J89"/>
  <c r="F92"/>
  <c r="J129"/>
  <c r="BE146"/>
  <c r="BE154"/>
  <c r="BE156"/>
  <c r="BE169"/>
  <c r="BE177"/>
  <c r="BE180"/>
  <c r="BE183"/>
  <c r="BE192"/>
  <c r="BE221"/>
  <c r="BE241"/>
  <c r="BE244"/>
  <c r="BE252"/>
  <c r="BE254"/>
  <c r="BE266"/>
  <c r="BE276"/>
  <c r="BE278"/>
  <c r="BE288"/>
  <c r="BE295"/>
  <c r="BE297"/>
  <c r="BE305"/>
  <c r="BE326"/>
  <c r="BE332"/>
  <c r="BE341"/>
  <c r="BE353"/>
  <c r="BE357"/>
  <c r="BE373"/>
  <c r="BE376"/>
  <c r="BE386"/>
  <c r="BE137"/>
  <c r="BE140"/>
  <c r="BE148"/>
  <c r="BE159"/>
  <c r="BE194"/>
  <c r="BE198"/>
  <c r="BE200"/>
  <c r="BE223"/>
  <c r="BE227"/>
  <c r="BE229"/>
  <c r="BE238"/>
  <c r="BE246"/>
  <c r="BE272"/>
  <c r="BE274"/>
  <c r="BE300"/>
  <c r="BE338"/>
  <c r="BE343"/>
  <c r="BE356"/>
  <c r="BE360"/>
  <c r="BE363"/>
  <c r="BE365"/>
  <c r="BE368"/>
  <c r="BE172"/>
  <c r="BE174"/>
  <c r="BE189"/>
  <c r="BE233"/>
  <c r="BE236"/>
  <c r="BE261"/>
  <c r="BE263"/>
  <c r="BE268"/>
  <c r="BE280"/>
  <c r="BE284"/>
  <c r="BE292"/>
  <c r="BE307"/>
  <c r="BE315"/>
  <c r="BE329"/>
  <c r="BE349"/>
  <c r="BE380"/>
  <c i="2" r="E110"/>
  <c r="F117"/>
  <c r="BE169"/>
  <c r="BE176"/>
  <c r="BE180"/>
  <c r="BE187"/>
  <c r="F91"/>
  <c r="J114"/>
  <c r="BE159"/>
  <c r="BE167"/>
  <c r="BE171"/>
  <c r="BE178"/>
  <c r="BE194"/>
  <c r="BE196"/>
  <c r="J91"/>
  <c r="BE135"/>
  <c r="BE139"/>
  <c r="BE142"/>
  <c r="BE153"/>
  <c r="BE155"/>
  <c r="BE174"/>
  <c r="BE183"/>
  <c r="J92"/>
  <c r="BE123"/>
  <c r="BE144"/>
  <c r="F37"/>
  <c i="1" r="BD95"/>
  <c i="2" r="F36"/>
  <c i="1" r="BC95"/>
  <c i="3" r="F35"/>
  <c i="1" r="BB96"/>
  <c i="3" r="F37"/>
  <c i="1" r="BD96"/>
  <c i="2" r="F34"/>
  <c i="1" r="BA95"/>
  <c i="2" r="F35"/>
  <c i="1" r="BB95"/>
  <c i="2" r="J30"/>
  <c i="3" r="F34"/>
  <c i="1" r="BA96"/>
  <c i="3" r="F36"/>
  <c i="1" r="BC96"/>
  <c i="2" r="J34"/>
  <c i="1" r="AW95"/>
  <c i="3" r="J34"/>
  <c i="1" r="AW96"/>
  <c i="3" l="1" r="T358"/>
  <c r="P133"/>
  <c r="P358"/>
  <c i="2" r="P121"/>
  <c r="P120"/>
  <c i="1" r="AU95"/>
  <c i="3" r="R358"/>
  <c r="T133"/>
  <c r="T132"/>
  <c i="2" r="R121"/>
  <c r="R120"/>
  <c i="3" r="BK358"/>
  <c r="J358"/>
  <c r="J108"/>
  <c r="R133"/>
  <c r="R132"/>
  <c i="2" r="T121"/>
  <c r="T120"/>
  <c i="3" r="BK133"/>
  <c r="J133"/>
  <c r="J97"/>
  <c r="J359"/>
  <c r="J109"/>
  <c i="1" r="AG95"/>
  <c i="2" r="J96"/>
  <c r="J121"/>
  <c r="J97"/>
  <c r="F33"/>
  <c i="1" r="AZ95"/>
  <c i="2" r="J33"/>
  <c i="1" r="AV95"/>
  <c r="AT95"/>
  <c r="AN95"/>
  <c r="BB94"/>
  <c r="AX94"/>
  <c r="BD94"/>
  <c r="W33"/>
  <c r="BC94"/>
  <c r="W32"/>
  <c i="3" r="F33"/>
  <c i="1" r="AZ96"/>
  <c r="BA94"/>
  <c r="W30"/>
  <c i="3" r="J33"/>
  <c i="1" r="AV96"/>
  <c r="AT96"/>
  <c i="3" l="1" r="P132"/>
  <c i="1" r="AU96"/>
  <c i="3" r="BK132"/>
  <c r="J132"/>
  <c r="J96"/>
  <c i="2" r="J39"/>
  <c i="1" r="AU94"/>
  <c r="AZ94"/>
  <c r="W29"/>
  <c r="AY94"/>
  <c r="W31"/>
  <c r="AW94"/>
  <c r="AK30"/>
  <c i="3" l="1" r="J30"/>
  <c i="1" r="AG96"/>
  <c r="AG94"/>
  <c r="AK26"/>
  <c r="AV94"/>
  <c r="AK29"/>
  <c r="AK35"/>
  <c i="3" l="1" r="J39"/>
  <c i="1" r="AN96"/>
  <c r="AT94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<sst xmlns="http://schemas.openxmlformats.org/spreadsheetml/2006/main">
  <si>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</si>
  <si>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</si>
  <si>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</si>
  <si>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</si>
  <si>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</si>
  <si>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{c0eb6d26-dc6a-49aa-82da-72d77ce7b1b3}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</si>
  <si>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</si>
  <si>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</si>
  <si>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</si>
  <si>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</si>
  <si>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</si>
  <si>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</si>
  <si>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</si>
  <si>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</si>
  <si>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482023-1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</si>
  <si>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</si>
  <si>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</si>
  <si>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ZTV lokalita Laziště, Otrokovice - verze 1</t>
  </si>
  <si>
    <t>KSO:</t>
  </si>
  <si>
    <t>CC-CZ:</t>
  </si>
  <si>
    <t>Místo:</t>
  </si>
  <si>
    <t>Otrokovice</t>
  </si>
  <si>
    <t>Datum:</t>
  </si>
  <si>
    <t>11. 7. 2023</t>
  </si>
  <si>
    <t>Zadavatel:</t>
  </si>
  <si>
    <t>IČ:</t>
  </si>
  <si>
    <t>Město Otrokovice</t>
  </si>
  <si>
    <t>DIČ:</t>
  </si>
  <si>
    <t>Uchazeč:</t>
  </si>
  <si>
    <t>Vyplň údaj</t>
  </si>
  <si>
    <t>Projektant:</t>
  </si>
  <si>
    <t>Ing.J.Bačík</t>
  </si>
  <si>
    <t>True</t>
  </si>
  <si>
    <t>Zpracovatel:</t>
  </si>
  <si>
    <t>Ing.L.Alster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</si>
  <si>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</si>
  <si>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</si>
  <si>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</si>
  <si>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</si>
  <si>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</si>
  <si>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</si>
  <si>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</si>
  <si>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</si>
  <si>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</si>
  <si>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</si>
  <si>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</si>
  <si>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</si>
  <si>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</si>
  <si>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</si>
  <si>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</si>
  <si>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</si>
  <si>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</si>
  <si>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</si>
  <si>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</si>
  <si>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</si>
  <si>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</si>
  <si>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</si>
  <si>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</si>
  <si>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</si>
  <si>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</si>
  <si>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</si>
  <si>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</si>
  <si>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</si>
  <si>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</si>
  <si>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</si>
  <si>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</si>
  <si>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</si>
  <si>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</si>
  <si>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</si>
  <si>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</si>
  <si>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</si>
  <si>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</si>
  <si>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</si>
  <si>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</si>
  <si>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</si>
  <si>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</si>
  <si>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</si>
  <si>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</si>
  <si>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</si>
  <si>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</si>
  <si>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</si>
  <si>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001</t>
  </si>
  <si>
    <t>Příprava území</t>
  </si>
  <si>
    <t>STA</t>
  </si>
  <si>
    <t>1</t>
  </si>
  <si>
    <t>{f87cefe0-4aff-4244-8026-e2cef447302c}</t>
  </si>
  <si>
    <t>2</t>
  </si>
  <si>
    <t>SO 101</t>
  </si>
  <si>
    <t>Komunikace a zpevněné plochy</t>
  </si>
  <si>
    <t>{8a456de9-3b02-4ab2-8d1e-9660149ea361}</t>
  </si>
  <si>
    <t>KRYCÍ LIST SOUPISU PRACÍ</t>
  </si>
  <si>
    <t>Objekt:</t>
  </si>
  <si>
    <t>SO 001 - Příprava území</t>
  </si>
  <si>
    <t xml:space="preserve"> 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</si>
  <si>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</si>
  <si>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</si>
  <si>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</si>
  <si>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</si>
  <si>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</si>
  <si>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</si>
  <si>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</si>
  <si>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11 - Přípravné a přidružené práce</t>
  </si>
  <si>
    <t xml:space="preserve">    99 - Přesun hmot a manipulace se sutí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</si>
  <si>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</si>
  <si>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</si>
  <si>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</si>
  <si>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</si>
  <si>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</si>
  <si>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</si>
  <si>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</si>
  <si>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</si>
  <si>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</si>
  <si>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</si>
  <si>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</si>
  <si>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</si>
  <si>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</si>
  <si>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</si>
  <si>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</si>
  <si>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</si>
  <si>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</si>
  <si>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</si>
  <si>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122252205</t>
  </si>
  <si>
    <t>Odkopávky a prokopávky nezapažené pro silnice a dálnice strojně v hornině třídy těžitelnosti I přes 500 do 1 000 m3</t>
  </si>
  <si>
    <t>m3</t>
  </si>
  <si>
    <t>4</t>
  </si>
  <si>
    <t>1755086224</t>
  </si>
  <si>
    <t>VV</t>
  </si>
  <si>
    <t>Větev "A"</t>
  </si>
  <si>
    <t>0,5*(0,7+0,7)*20+0,5*(0,7+2,8)*20+0,5*(2,8+2,3)*20+0,5*(2,3+6,4)*20+0,5*(6,1+5,7)*20</t>
  </si>
  <si>
    <t>0,5*(5,7+4,3)*20+0,5*(4,3+3,4)*20+0,5*(3,4+1,6)*20+0,5*(1,6+1,3)*20+0,5*(1,3+0,0)*20</t>
  </si>
  <si>
    <t>Mezisoučet</t>
  </si>
  <si>
    <t>3</t>
  </si>
  <si>
    <t>Větev "B"</t>
  </si>
  <si>
    <t>0,5*(4,3+4,3)*20+0,5*(4,3+4,0)*20+0,5*(4,0+3,1)*20+0,5*(3,1+2,2)*20+0,5*(2,2+2,2)*3,88</t>
  </si>
  <si>
    <t>Větev "C"</t>
  </si>
  <si>
    <t>0,5*(0,0+1,0)*20+0,5*(1,0+3,4)*20+0,5*(3,4+3,6)*20+0,5*(3,6+3,6)*14,8</t>
  </si>
  <si>
    <t>Součet</t>
  </si>
  <si>
    <t>162351103</t>
  </si>
  <si>
    <t>Vodorovné přemístění výkopku nebo sypaniny po suchu na obvyklém dopravním prostředku, bez naložení výkopku, avšak se složením bez rozhrnutí z horniny třídy těžitelnosti I skupiny 1 až 3 na vzdálenost přes 50 do 500 m</t>
  </si>
  <si>
    <t>1895954453</t>
  </si>
  <si>
    <t xml:space="preserve">Odvoz zeminy na mezideponii </t>
  </si>
  <si>
    <t>Odvoz a zpětný návoz</t>
  </si>
  <si>
    <t>1052,816*2</t>
  </si>
  <si>
    <t>171251201.1</t>
  </si>
  <si>
    <t>Uložení sypaniny na skládky nebo meziskládky bez hutnění s upravením uložené sypaniny do předepsaného tvaru</t>
  </si>
  <si>
    <t>-379703972</t>
  </si>
  <si>
    <t>Mezideponie</t>
  </si>
  <si>
    <t>1052,816</t>
  </si>
  <si>
    <t>167151111</t>
  </si>
  <si>
    <t>Nakládání, skládání a překládání neulehlého výkopku nebo sypaniny strojně nakládání, množství přes 100 m3, z hornin třídy těžitelnosti I, skupiny 1 až 3</t>
  </si>
  <si>
    <t>2041451578</t>
  </si>
  <si>
    <t>5</t>
  </si>
  <si>
    <t>171152101</t>
  </si>
  <si>
    <t>Uložení sypaniny do zhutněných násypů pro silnice, dálnice a letiště s rozprostřením sypaniny ve vrstvách, s hrubým urovnáním a uzavřením povrchu násypu z hornin soudržných</t>
  </si>
  <si>
    <t>-2041717911</t>
  </si>
  <si>
    <t>0,5*(0,0+1,0)*20+0,5*(1,0+1,4)*20+0,5*(1,4+1,0)*20+0,5*(1,0+1,5)*20+0,5*(1,5+2,5)*20</t>
  </si>
  <si>
    <t>0,5*(2,5+7,2)*20+0,5*(7,2+13,4)*20+0,5*(13,2+13,2)*2,38</t>
  </si>
  <si>
    <t>0,5*(0,2+0,2)*20+0,5*(0,2+0,0)*20</t>
  </si>
  <si>
    <t>6</t>
  </si>
  <si>
    <t>116951201</t>
  </si>
  <si>
    <t>Úprava zemin vápnem nebo směsnými hydraulickými pojivy za účelem zlepšení mechanických vlastností a zpracovatelnosti, bez dodávky materiálu u hrubých terénních úprav, násypů a zásypů</t>
  </si>
  <si>
    <t>1903982483</t>
  </si>
  <si>
    <t>463,416</t>
  </si>
  <si>
    <t>7</t>
  </si>
  <si>
    <t>M</t>
  </si>
  <si>
    <t>58530170</t>
  </si>
  <si>
    <t>vápno nehašené CL 90-Q pro úpravu zemin standardní</t>
  </si>
  <si>
    <t>t</t>
  </si>
  <si>
    <t>8</t>
  </si>
  <si>
    <t>-80338607</t>
  </si>
  <si>
    <t>Předpoklad</t>
  </si>
  <si>
    <t>463,416*0,025*2,2</t>
  </si>
  <si>
    <t>25,488*1,1 'Přepočtené koeficientem množství</t>
  </si>
  <si>
    <t>171251101</t>
  </si>
  <si>
    <t>Uložení sypanin do násypů strojně s rozprostřením sypaniny ve vrstvách a s hrubým urovnáním nezhutněných jakékoliv třídy těžitelnosti</t>
  </si>
  <si>
    <t>1584150783</t>
  </si>
  <si>
    <t>HTÚ - samostatná akce</t>
  </si>
  <si>
    <t>zemina</t>
  </si>
  <si>
    <t>1052,816-463,416</t>
  </si>
  <si>
    <t>podkladní vrstvy z rozebíraných zpevněných ploch, viz.oddíl 11</t>
  </si>
  <si>
    <t>203,0*0,2</t>
  </si>
  <si>
    <t>11</t>
  </si>
  <si>
    <t>Přípravné a přidružené práce</t>
  </si>
  <si>
    <t>9</t>
  </si>
  <si>
    <t>121151123</t>
  </si>
  <si>
    <t>Sejmutí ornice strojně při souvislé ploše přes 500 m2, tl. vrstvy do 200 mm</t>
  </si>
  <si>
    <t>m2</t>
  </si>
  <si>
    <t>-1816767352</t>
  </si>
  <si>
    <t>415,0</t>
  </si>
  <si>
    <t>10</t>
  </si>
  <si>
    <t>162306111</t>
  </si>
  <si>
    <t>Vodorovné přemístění výkopku bez naložení, avšak se složením zemin schopných zúrodnění, na vzdálenost přes 100 do 500 m</t>
  </si>
  <si>
    <t>-25223296</t>
  </si>
  <si>
    <t>415</t>
  </si>
  <si>
    <t>171251201</t>
  </si>
  <si>
    <t>1643986773</t>
  </si>
  <si>
    <t>12</t>
  </si>
  <si>
    <t>113106290</t>
  </si>
  <si>
    <t>Rozebrání dílců vozovek a ploch s přemístěním hmot na skládku na vzdálenost do 3 m nebo s naložením na dopravní prostředek, ze silničních dílců jakýchkoliv rozměrů, s ložem z kameniva nebo živice strojně plochy jednotlivě přes 50 m2 do 200 m2 se spárami vyplněnými kamenivem</t>
  </si>
  <si>
    <t>-1971001874</t>
  </si>
  <si>
    <t>112</t>
  </si>
  <si>
    <t>13</t>
  </si>
  <si>
    <t>113107182</t>
  </si>
  <si>
    <t>Odstranění podkladů nebo krytů strojně plochy jednotlivě přes 50 m2 do 200 m2 s přemístěním hmot na skládku na vzdálenost do 20 m nebo s naložením na dopravní prostředek živičných, o tl. vrstvy přes 50 do 100 mm</t>
  </si>
  <si>
    <t>-1681004219</t>
  </si>
  <si>
    <t>91</t>
  </si>
  <si>
    <t>14</t>
  </si>
  <si>
    <t>113107212</t>
  </si>
  <si>
    <t>Odstranění podkladů nebo krytů strojně plochy jednotlivě přes 200 m2 s přemístěním hmot na skládku na vzdálenost do 20 m nebo s naložením na dopravní prostředek z kameniva těženého, o tl. vrstvy přes 100 do 200 mm</t>
  </si>
  <si>
    <t>-1812693552</t>
  </si>
  <si>
    <t>91+112</t>
  </si>
  <si>
    <t>979094441</t>
  </si>
  <si>
    <t>Očištění vybouraných prvků komunikací od spojovacího materiálu s odklizením a uložením očištěných hmot a spojovacího materiálu na skládku na vzdálenost do 10 m silničních dílců s původním vyplněním spár kamenivem těženým</t>
  </si>
  <si>
    <t>-593142863</t>
  </si>
  <si>
    <t>99</t>
  </si>
  <si>
    <t>Přesun hmot a manipulace se sutí</t>
  </si>
  <si>
    <t>16</t>
  </si>
  <si>
    <t>997221551</t>
  </si>
  <si>
    <t xml:space="preserve">Vodorovná doprava suti  bez naložení, ale se složením a s hrubým urovnáním ze sypkých materiálů, na vzdálenost do 1 km</t>
  </si>
  <si>
    <t>-748196136</t>
  </si>
  <si>
    <t>Odvoz pro využití v rámci HTÚ - samostatná akce</t>
  </si>
  <si>
    <t>Kamenivo</t>
  </si>
  <si>
    <t>203*0,2*1,7</t>
  </si>
  <si>
    <t>17</t>
  </si>
  <si>
    <t>997221561</t>
  </si>
  <si>
    <t xml:space="preserve">Vodorovná doprava suti  bez naložení, ale se složením a s hrubým urovnáním z kusových materiálů, na vzdálenost do 1 km</t>
  </si>
  <si>
    <t>1495075902</t>
  </si>
  <si>
    <t xml:space="preserve">Odvoz  na skládku TS Otrokovice k recyklaci</t>
  </si>
  <si>
    <t>Živice</t>
  </si>
  <si>
    <t>91*0,10*2,35</t>
  </si>
  <si>
    <t>Železobeton - panely</t>
  </si>
  <si>
    <t>112*0,21*2,4</t>
  </si>
  <si>
    <t>18</t>
  </si>
  <si>
    <t>997221569</t>
  </si>
  <si>
    <t xml:space="preserve">Vodorovná doprava suti  bez naložení, ale se složením a s hrubým urovnáním Příplatek k ceně za každý další i započatý 1 km přes 1 km</t>
  </si>
  <si>
    <t>1849164719</t>
  </si>
  <si>
    <t>77,833*3</t>
  </si>
  <si>
    <t>19</t>
  </si>
  <si>
    <t>99722186R</t>
  </si>
  <si>
    <t>Poplatek za recykllaci</t>
  </si>
  <si>
    <t>-649037992</t>
  </si>
  <si>
    <t>77,833</t>
  </si>
  <si>
    <t>SO 101 - Komunikace a zpevněné plochy</t>
  </si>
  <si>
    <t xml:space="preserve">    2 - Zakládání</t>
  </si>
  <si>
    <t xml:space="preserve">    21 - Zakládání - úprava podloží a základové spáry, zlepšování vlastností hornin</t>
  </si>
  <si>
    <t xml:space="preserve">    4 - Vodorovné konstrukce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</si>
  <si>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</si>
  <si>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</si>
  <si>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</si>
  <si>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998 - Přesun hmot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</si>
  <si>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</si>
  <si>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</si>
  <si>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</si>
  <si>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</si>
  <si>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VRN9 - Ostatní náklady</t>
  </si>
  <si>
    <t>132354102</t>
  </si>
  <si>
    <t>Hloubení zapažených rýh šířky do 800 mm strojně s urovnáním dna do předepsaného profilu a spádu v hornině třídy těžitelnosti II skupiny 4 přes 20 do 50 m3</t>
  </si>
  <si>
    <t>-1899450891</t>
  </si>
  <si>
    <t>0,8*0,5*(1,2+1,5)*50</t>
  </si>
  <si>
    <t>133151101</t>
  </si>
  <si>
    <t>Hloubení nezapažených šachet strojně v hornině třídy těžitelnosti I skupiny 1 a 2 do 20 m3</t>
  </si>
  <si>
    <t>-619136111</t>
  </si>
  <si>
    <t>Patky pro DZ</t>
  </si>
  <si>
    <t>0,4*0,5*0,6*3</t>
  </si>
  <si>
    <t>133254102</t>
  </si>
  <si>
    <t>Hloubení zapažených šachet strojně v hornině třídy těžitelnosti I skupiny 3 přes 20 do 50 m3</t>
  </si>
  <si>
    <t>1135816275</t>
  </si>
  <si>
    <t>1,5*1,5*2,0*10</t>
  </si>
  <si>
    <t>151101101</t>
  </si>
  <si>
    <t>Zřízení pažení a rozepření stěn rýh pro podzemní vedení příložné pro jakoukoliv mezerovitost, hloubky do 2 m</t>
  </si>
  <si>
    <t>297847928</t>
  </si>
  <si>
    <t>2*0,5*(1,2+1,5)*50</t>
  </si>
  <si>
    <t>1,5*2,0*4*10</t>
  </si>
  <si>
    <t>151101111</t>
  </si>
  <si>
    <t>Odstranění pažení a rozepření stěn rýh pro podzemní vedení s uložením materiálu na vzdálenost do 3 m od kraje výkopu příložné, hloubky do 2 m</t>
  </si>
  <si>
    <t>-74406983</t>
  </si>
  <si>
    <t>255</t>
  </si>
  <si>
    <t>-741978075</t>
  </si>
  <si>
    <t>54+0,36+45</t>
  </si>
  <si>
    <t>Zpětný návoz zeminy z mezideponie pro násypy za obrubami</t>
  </si>
  <si>
    <t>124</t>
  </si>
  <si>
    <t>31220127</t>
  </si>
  <si>
    <t>124,00</t>
  </si>
  <si>
    <t>-1650296333</t>
  </si>
  <si>
    <t>Násypy za obrubami</t>
  </si>
  <si>
    <t>174151101</t>
  </si>
  <si>
    <t>Zásyp sypaninou z jakékoliv horniny strojně s uložením výkopku ve vrstvách se zhutněním jam, šachet, rýh nebo kolem objektů v těchto vykopávkách</t>
  </si>
  <si>
    <t>-772991167</t>
  </si>
  <si>
    <t xml:space="preserve">Přípojky  vpustí</t>
  </si>
  <si>
    <t>Uliční vpusti</t>
  </si>
  <si>
    <t>1,5*1,5*2,0*10*0,75</t>
  </si>
  <si>
    <t>Odpočet lože potrubí</t>
  </si>
  <si>
    <t>-4,0</t>
  </si>
  <si>
    <t>Odpočet obsypu</t>
  </si>
  <si>
    <t>-18,00</t>
  </si>
  <si>
    <t>58344171</t>
  </si>
  <si>
    <t>štěrkodrť frakce 0/32</t>
  </si>
  <si>
    <t>1292926258</t>
  </si>
  <si>
    <t>65,75</t>
  </si>
  <si>
    <t>65,75*2 'Přepočtené koeficientem množství</t>
  </si>
  <si>
    <t>175151101</t>
  </si>
  <si>
    <t>Obsypání potrubí strojně sypaninou z vhodných třídy těžitelnosti I a II, skupiny 1 až 4 nebo materiálem připraveným podél výkopu ve vzdálenosti do 3 m od jeho kraje, pro jakoukoliv hloubku výkopu a míru zhutnění bez prohození sypaniny</t>
  </si>
  <si>
    <t>-214084646</t>
  </si>
  <si>
    <t>0,8*0,45*50,0</t>
  </si>
  <si>
    <t>58337331</t>
  </si>
  <si>
    <t>štěrkopísek frakce 0/22</t>
  </si>
  <si>
    <t>-2023005239</t>
  </si>
  <si>
    <t>18,00</t>
  </si>
  <si>
    <t>18*2 'Přepočtené koeficientem množství</t>
  </si>
  <si>
    <t>181152302</t>
  </si>
  <si>
    <t>Úprava pláně na stavbách silnic a dálnic strojně v zářezech mimo skalních se zhutněním</t>
  </si>
  <si>
    <t>-165358560</t>
  </si>
  <si>
    <t>2610+235+95+1068*0,5+55*0,25+425+296*0,2</t>
  </si>
  <si>
    <t>113154122</t>
  </si>
  <si>
    <t>Frézování živičného podkladu nebo krytu s naložením na dopravní prostředek plochy do 500 m2 bez překážek v trase pruhu šířky přes 0,5 m do 1 m, tloušťky vrstvy 40 mm</t>
  </si>
  <si>
    <t>-705092784</t>
  </si>
  <si>
    <t>0,75*5,5</t>
  </si>
  <si>
    <t>Zakládání</t>
  </si>
  <si>
    <t>275311126</t>
  </si>
  <si>
    <t>Základové konstrukce z betonu prostého patky a bloky ve výkopu nebo na hlavách pilot C 20/25</t>
  </si>
  <si>
    <t>-465796749</t>
  </si>
  <si>
    <t>Zakládání - úprava podloží a základové spáry, zlepšování vlastností hornin</t>
  </si>
  <si>
    <t>213141112</t>
  </si>
  <si>
    <t xml:space="preserve">Zřízení vrstvy z geotextilie  filtrační, separační, odvodňovací, ochranné, výztužné nebo protierozní v rovině nebo ve sklonu do 1:5, šířky přes 3 do 6 m</t>
  </si>
  <si>
    <t>-1236129971</t>
  </si>
  <si>
    <t>69311201</t>
  </si>
  <si>
    <t>geotextilie netkaná PES+PP 400g/m2</t>
  </si>
  <si>
    <t>1925664006</t>
  </si>
  <si>
    <t>3971,95</t>
  </si>
  <si>
    <t>3971,95*1,05 'Přepočtené koeficientem množství</t>
  </si>
  <si>
    <t>-444574410</t>
  </si>
  <si>
    <t>3971,95*0,45</t>
  </si>
  <si>
    <t>-663324355</t>
  </si>
  <si>
    <t>1787,378*0,025*1,5</t>
  </si>
  <si>
    <t>67,027*1,1 'Přepočtené koeficientem množství</t>
  </si>
  <si>
    <t>Vodorovné konstrukce</t>
  </si>
  <si>
    <t>20</t>
  </si>
  <si>
    <t>451572111</t>
  </si>
  <si>
    <t>Lože pod potrubí, stoky a drobné objekty v otevřeném výkopu z kameniva drobného těženého 0 až 4 mm</t>
  </si>
  <si>
    <t>1569158265</t>
  </si>
  <si>
    <t>0,8*0,1*50</t>
  </si>
  <si>
    <t>452112112</t>
  </si>
  <si>
    <t>Osazení betonových dílců prstenců nebo rámů pod poklopy a mříže, výšky do 100 mm</t>
  </si>
  <si>
    <t>kus</t>
  </si>
  <si>
    <t>-1776983958</t>
  </si>
  <si>
    <t>2*10</t>
  </si>
  <si>
    <t>22</t>
  </si>
  <si>
    <t>59224013</t>
  </si>
  <si>
    <t>prstenec šachtový vyrovnávací betonový 625x100x100mm</t>
  </si>
  <si>
    <t>-1228111985</t>
  </si>
  <si>
    <t>Komunikace pozemní</t>
  </si>
  <si>
    <t>23</t>
  </si>
  <si>
    <t>564851111</t>
  </si>
  <si>
    <t>Podklad ze štěrkodrti ŠD s rozprostřením a zhutněním plochy přes 100 m2, po zhutnění tl. 150 mm</t>
  </si>
  <si>
    <t>897599798</t>
  </si>
  <si>
    <t>Frakce 0-63</t>
  </si>
  <si>
    <t>Komunikace</t>
  </si>
  <si>
    <t>2610*2</t>
  </si>
  <si>
    <t>Parkoviště</t>
  </si>
  <si>
    <t>235*2</t>
  </si>
  <si>
    <t>Sjezdy</t>
  </si>
  <si>
    <t>70+25</t>
  </si>
  <si>
    <t>Rozšíření pod obrubníky</t>
  </si>
  <si>
    <t>1069*0,5+(45+10)*0,25</t>
  </si>
  <si>
    <t>24</t>
  </si>
  <si>
    <t>564861111</t>
  </si>
  <si>
    <t>Podklad ze štěrkodrti ŠD s rozprostřením a zhutněním plochy přes 100 m2, po zhutnění tl. 200 mm</t>
  </si>
  <si>
    <t>-259238016</t>
  </si>
  <si>
    <t>425</t>
  </si>
  <si>
    <t>25</t>
  </si>
  <si>
    <t>565155121</t>
  </si>
  <si>
    <t xml:space="preserve">Asfaltový beton vrstva podkladní ACP 16+  s rozprostřením a zhutněním v pruhu šířky přes 3 m, po zhutnění tl. 70 mm</t>
  </si>
  <si>
    <t>54823739</t>
  </si>
  <si>
    <t>2566</t>
  </si>
  <si>
    <t>26</t>
  </si>
  <si>
    <t>567114131</t>
  </si>
  <si>
    <t>Podklad ze směsi stmelené cementem SC bez dilatačních spár, s rozprostřením a zhutněním SC C 20/25 (PB I), po zhutnění tl. 120 mm</t>
  </si>
  <si>
    <t>-1018996548</t>
  </si>
  <si>
    <t>44</t>
  </si>
  <si>
    <t>27</t>
  </si>
  <si>
    <t>567122111</t>
  </si>
  <si>
    <t>Podklad ze směsi stmelené cementem SC bez dilatačních spár, s rozprostřením a zhutněním SC C 8/10 (KSC I), po zhutnění tl. 120 mm</t>
  </si>
  <si>
    <t>1925153795</t>
  </si>
  <si>
    <t>28</t>
  </si>
  <si>
    <t>573111113</t>
  </si>
  <si>
    <t>Postřik infiltrační PI z asfaltu silničního s posypem kamenivem, v množství 1,50 kg/m2</t>
  </si>
  <si>
    <t>487416340</t>
  </si>
  <si>
    <t>29</t>
  </si>
  <si>
    <t>573211112</t>
  </si>
  <si>
    <t>Postřik spojovací PS bez posypu kamenivem z asfaltu silničního, v množství 0,70 kg/m2</t>
  </si>
  <si>
    <t>-2116791509</t>
  </si>
  <si>
    <t>30</t>
  </si>
  <si>
    <t>577134121</t>
  </si>
  <si>
    <t xml:space="preserve">Asfaltový beton vrstva obrusná ACO 11 s rozprostřením a se zhutněním z nemodifikovaného asfaltu v pruhu šířky přes 3 m  po zhutnění tl. 40 mm</t>
  </si>
  <si>
    <t>-1560452563</t>
  </si>
  <si>
    <t>31</t>
  </si>
  <si>
    <t>591241111</t>
  </si>
  <si>
    <t>Kladení dlažby z kostek s provedením lože do tl. 50 mm, s vyplněním spár, s dvojím beraněním a se smetením přebytečného materiálu na krajnici drobných z kamene, do lože z cementové malty</t>
  </si>
  <si>
    <t>-1176269929</t>
  </si>
  <si>
    <t>32</t>
  </si>
  <si>
    <t>58381007</t>
  </si>
  <si>
    <t>kostka štípaná dlažební žula drobná 8/10</t>
  </si>
  <si>
    <t>416869144</t>
  </si>
  <si>
    <t>44*1,05 'Přepočtené koeficientem množství</t>
  </si>
  <si>
    <t>33</t>
  </si>
  <si>
    <t>596211223</t>
  </si>
  <si>
    <t>Kladení dlažby z betonových zámkových dlaždic komunikací pro pěší ručně s ložem z kameniva těženého nebo drceného tl. do 40 mm, s vyplněním spár s dvojitým hutněním, vibrováním a se smetením přebytečného materiálu na krajnici tl. 80 mm skupiny B, pro plochy přes 300 m2</t>
  </si>
  <si>
    <t>640917809</t>
  </si>
  <si>
    <t>425+15</t>
  </si>
  <si>
    <t>34</t>
  </si>
  <si>
    <t>59245020</t>
  </si>
  <si>
    <t>dlažba tvar obdélník betonová 200x100x80mm přírodní</t>
  </si>
  <si>
    <t>-333785000</t>
  </si>
  <si>
    <t>425+15-14</t>
  </si>
  <si>
    <t>426*1,01 'Přepočtené koeficientem množství</t>
  </si>
  <si>
    <t>35</t>
  </si>
  <si>
    <t>59245226</t>
  </si>
  <si>
    <t>dlažba tvar obdélník betonová pro nevidomé 200x100x80mm barevná</t>
  </si>
  <si>
    <t>-1008862087</t>
  </si>
  <si>
    <t>14*1,03 'Přepočtené koeficientem množství</t>
  </si>
  <si>
    <t>36</t>
  </si>
  <si>
    <t>596212221</t>
  </si>
  <si>
    <t>Kladení dlažby z betonových zámkových dlaždic pozemních komunikací ručně s ložem z kameniva těženého nebo drceného tl. do 50 mm, s vyplněním spár, s dvojitým hutněním vibrováním a se smetením přebytečného materiálu na krajnici tl. 80 mm skupiny B, pro plochy přes 50 do 100 m2</t>
  </si>
  <si>
    <t>-843424968</t>
  </si>
  <si>
    <t>37</t>
  </si>
  <si>
    <t>-1127994696</t>
  </si>
  <si>
    <t>70+25-6,9</t>
  </si>
  <si>
    <t>88,1*1,03 'Přepočtené koeficientem množství</t>
  </si>
  <si>
    <t>38</t>
  </si>
  <si>
    <t>-1957374575</t>
  </si>
  <si>
    <t>4+1,3+1,6</t>
  </si>
  <si>
    <t>6,9*1,03 'Přepočtené koeficientem množství</t>
  </si>
  <si>
    <t>39</t>
  </si>
  <si>
    <t>596412212</t>
  </si>
  <si>
    <t>Kladení dlažby z betonových vegetačních dlaždic pozemních komunikací s ložem z kameniva těženého nebo drceného tl. do 50 mm, s vyplněním spár a vegetačních otvorů, s hutněním vibrováním tl. 80 mm, pro plochy přes 100 do 300 m2</t>
  </si>
  <si>
    <t>1623188855</t>
  </si>
  <si>
    <t>235</t>
  </si>
  <si>
    <t>40</t>
  </si>
  <si>
    <t>59245035</t>
  </si>
  <si>
    <t>dlažba plošná betonová vegetační 200x200x80mm přírodní</t>
  </si>
  <si>
    <t>2074544092</t>
  </si>
  <si>
    <t>235-5,4</t>
  </si>
  <si>
    <t>229,6*1,02 'Přepočtené koeficientem množství</t>
  </si>
  <si>
    <t>41</t>
  </si>
  <si>
    <t>59245036</t>
  </si>
  <si>
    <t>dlažba plošná betonová vegetační 200x100x80mm barevná</t>
  </si>
  <si>
    <t>-989806330</t>
  </si>
  <si>
    <t>4,0</t>
  </si>
  <si>
    <t>4*1,02 'Přepočtené koeficientem množství</t>
  </si>
  <si>
    <t>Trubní vedení</t>
  </si>
  <si>
    <t>42</t>
  </si>
  <si>
    <t>871310330</t>
  </si>
  <si>
    <t>Montáž kanalizačního potrubí z plastů z polypropylenu PP hladkého plnostěnného SN 16 DN 150</t>
  </si>
  <si>
    <t>m</t>
  </si>
  <si>
    <t>-397797968</t>
  </si>
  <si>
    <t>50</t>
  </si>
  <si>
    <t>43</t>
  </si>
  <si>
    <t>28617094</t>
  </si>
  <si>
    <t>trubka kanalizační PP plnostěnná třívrstvá DN 150x6000mm SN16</t>
  </si>
  <si>
    <t>-1457327126</t>
  </si>
  <si>
    <t>50*1,015 'Přepočtené koeficientem množství</t>
  </si>
  <si>
    <t>895941343</t>
  </si>
  <si>
    <t>Osazení vpusti uliční z betonových dílců DN 500 dno vysoké s kalištěm</t>
  </si>
  <si>
    <t>631584152</t>
  </si>
  <si>
    <t>45</t>
  </si>
  <si>
    <t>59224470</t>
  </si>
  <si>
    <t>vpusť uliční DN 500 kaliště vysoké 500/525x65mm</t>
  </si>
  <si>
    <t>-489518005</t>
  </si>
  <si>
    <t>46</t>
  </si>
  <si>
    <t>895941351</t>
  </si>
  <si>
    <t>Osazení vpusti uliční z betonových dílců DN 500 skruž horní pro čtvercovou vtokovou mříž</t>
  </si>
  <si>
    <t>1879201776</t>
  </si>
  <si>
    <t>47</t>
  </si>
  <si>
    <t>59224460</t>
  </si>
  <si>
    <t>vpusť uliční DN 500 betonová 500x190x65mm čtvercový poklop</t>
  </si>
  <si>
    <t>-122881458</t>
  </si>
  <si>
    <t>48</t>
  </si>
  <si>
    <t>895941361</t>
  </si>
  <si>
    <t>Osazení vpusti uliční z betonových dílců DN 500 skruž středová 290 mm</t>
  </si>
  <si>
    <t>-1965268642</t>
  </si>
  <si>
    <t>49</t>
  </si>
  <si>
    <t>59224461</t>
  </si>
  <si>
    <t>vpusť uliční DN 500 skruž průběžná nízká betonová 500/290x65mm</t>
  </si>
  <si>
    <t>703870448</t>
  </si>
  <si>
    <t>895941366</t>
  </si>
  <si>
    <t>Osazení vpusti uliční z betonových dílců DN 500 skruž průběžná s výtokem</t>
  </si>
  <si>
    <t>-1687145590</t>
  </si>
  <si>
    <t>51</t>
  </si>
  <si>
    <t>59224464</t>
  </si>
  <si>
    <t>vpusť uliční DN 500 skruž průběžná 500/590x65mm betonová s odtokem 150mm PVC</t>
  </si>
  <si>
    <t>-750742925</t>
  </si>
  <si>
    <t>52</t>
  </si>
  <si>
    <t>899204112</t>
  </si>
  <si>
    <t>Osazení mříží litinových včetně rámů a košů na bahno pro třídu zatížení D400, E600</t>
  </si>
  <si>
    <t>35727777</t>
  </si>
  <si>
    <t>53</t>
  </si>
  <si>
    <t>55242328</t>
  </si>
  <si>
    <t xml:space="preserve">mříž D 400 -  plochá, 600x600 4-stranný rám</t>
  </si>
  <si>
    <t>1723935422</t>
  </si>
  <si>
    <t>54</t>
  </si>
  <si>
    <t>5524100R</t>
  </si>
  <si>
    <t>koš kalový - těžký</t>
  </si>
  <si>
    <t>954099046</t>
  </si>
  <si>
    <t>55</t>
  </si>
  <si>
    <t>899722114</t>
  </si>
  <si>
    <t>Krytí potrubí z plastů výstražnou fólií z PVC šířky 40 cm</t>
  </si>
  <si>
    <t>2141195601</t>
  </si>
  <si>
    <t>56</t>
  </si>
  <si>
    <t>935932113</t>
  </si>
  <si>
    <t>Odvodňovací plastový žlab pro třídu zatížení A 15 vnitřní šířky 100 mm s krycím roštem můstkovým z pozinkované oceli</t>
  </si>
  <si>
    <t>745261678</t>
  </si>
  <si>
    <t>3,5</t>
  </si>
  <si>
    <t>57</t>
  </si>
  <si>
    <t>935932611</t>
  </si>
  <si>
    <t>Odvodňovací plastový žlab vpusť s kalovým košem pro žlab vnitřní šířky 100 mm</t>
  </si>
  <si>
    <t>1145915629</t>
  </si>
  <si>
    <t>Ostatní konstrukce a práce, bourání</t>
  </si>
  <si>
    <t>58</t>
  </si>
  <si>
    <t>914111111</t>
  </si>
  <si>
    <t xml:space="preserve">Montáž svislé dopravní značky základní  velikosti do 1 m2 objímkami na sloupky nebo konzoly</t>
  </si>
  <si>
    <t>-907192073</t>
  </si>
  <si>
    <t>59</t>
  </si>
  <si>
    <t>40445625</t>
  </si>
  <si>
    <t>informativní značky provozní IP8, IP9, IP11-IP13 500x700mm</t>
  </si>
  <si>
    <t>1803123878</t>
  </si>
  <si>
    <t>Značka IP12</t>
  </si>
  <si>
    <t>60</t>
  </si>
  <si>
    <t>914111121</t>
  </si>
  <si>
    <t>Montáž svislé dopravní značky základní velikosti do 2 m2 objímkami na sloupky nebo konzoly</t>
  </si>
  <si>
    <t>48773130</t>
  </si>
  <si>
    <t>61</t>
  </si>
  <si>
    <t>40445635</t>
  </si>
  <si>
    <t>informativní značky směrové IS9-IS11a 1000x1500mm</t>
  </si>
  <si>
    <t>-771748019</t>
  </si>
  <si>
    <t>Značka IZ8a, IZ8b</t>
  </si>
  <si>
    <t>1+1</t>
  </si>
  <si>
    <t>62</t>
  </si>
  <si>
    <t>914511111</t>
  </si>
  <si>
    <t xml:space="preserve">Montáž sloupku dopravních značek  délky do 3,5 m do betonového základu</t>
  </si>
  <si>
    <t>40393785</t>
  </si>
  <si>
    <t>63</t>
  </si>
  <si>
    <t>40445225</t>
  </si>
  <si>
    <t>sloupek pro dopravní značku Zn D 60mm v 3,5m</t>
  </si>
  <si>
    <t>688176308</t>
  </si>
  <si>
    <t>64</t>
  </si>
  <si>
    <t>40445240</t>
  </si>
  <si>
    <t>patka pro sloupek Al D 60mm</t>
  </si>
  <si>
    <t>-466050753</t>
  </si>
  <si>
    <t>65</t>
  </si>
  <si>
    <t>40445256</t>
  </si>
  <si>
    <t>svorka upínací na sloupek dopravní značky D 60mm</t>
  </si>
  <si>
    <t>1486011269</t>
  </si>
  <si>
    <t>1+2*2</t>
  </si>
  <si>
    <t>66</t>
  </si>
  <si>
    <t>40445253</t>
  </si>
  <si>
    <t>víčko plastové na sloupek D 60mm</t>
  </si>
  <si>
    <t>-1251375299</t>
  </si>
  <si>
    <t>67</t>
  </si>
  <si>
    <t>916131113</t>
  </si>
  <si>
    <t>Osazení silničního obrubníku betonového se zřízením lože, s vyplněním a zatřením spár cementovou maltou ležatého s boční opěrou z betonu prostého, do lože z betonu prostého</t>
  </si>
  <si>
    <t>1909368425</t>
  </si>
  <si>
    <t>Zapuštěné obrubníky u zvýš.prahů</t>
  </si>
  <si>
    <t>68</t>
  </si>
  <si>
    <t>916131213</t>
  </si>
  <si>
    <t>Osazení silničního obrubníku betonového se zřízením lože, s vyplněním a zatřením spár cementovou maltou stojatého s boční opěrou z betonu prostého, do lože z betonu prostého</t>
  </si>
  <si>
    <t>-1684271259</t>
  </si>
  <si>
    <t xml:space="preserve">Obrubník 150/250  (i pro zapuštěné obrubníky)</t>
  </si>
  <si>
    <t>615+44</t>
  </si>
  <si>
    <t xml:space="preserve">Obrubník 150/150 </t>
  </si>
  <si>
    <t>404</t>
  </si>
  <si>
    <t xml:space="preserve">Přechodové obruby </t>
  </si>
  <si>
    <t>3*2</t>
  </si>
  <si>
    <t>69</t>
  </si>
  <si>
    <t>59217031</t>
  </si>
  <si>
    <t>obrubník betonový silniční 100 x 15 x 25 cm</t>
  </si>
  <si>
    <t>-1535674582</t>
  </si>
  <si>
    <t>659</t>
  </si>
  <si>
    <t>659*1,015 'Přepočtené koeficientem množství</t>
  </si>
  <si>
    <t>70</t>
  </si>
  <si>
    <t>59217029</t>
  </si>
  <si>
    <t>obrubník betonový silniční nájezdový 100x15x15 cm</t>
  </si>
  <si>
    <t>119845640</t>
  </si>
  <si>
    <t>404*1,015 'Přepočtené koeficientem množství</t>
  </si>
  <si>
    <t>71</t>
  </si>
  <si>
    <t>59217030</t>
  </si>
  <si>
    <t>obrubník betonový silniční přechodový 1000x150x150-250mm</t>
  </si>
  <si>
    <t>1672320861</t>
  </si>
  <si>
    <t>2*3</t>
  </si>
  <si>
    <t>6*1,015 'Přepočtené koeficientem množství</t>
  </si>
  <si>
    <t>72</t>
  </si>
  <si>
    <t>916231113</t>
  </si>
  <si>
    <t>Osazení chodníkového obrubníku betonového se zřízením lože, s vyplněním a zatřením spár cementovou maltou ležatého s boční opěrou z betonu prostého, do lože z betonu prostého</t>
  </si>
  <si>
    <t>834635806</t>
  </si>
  <si>
    <t>Zapuštěný obrubník - ohraničení sjezdů</t>
  </si>
  <si>
    <t>45+10</t>
  </si>
  <si>
    <t>73</t>
  </si>
  <si>
    <t>59217017</t>
  </si>
  <si>
    <t>obrubník betonový chodníkový 1000x100x250mm</t>
  </si>
  <si>
    <t>-1185867709</t>
  </si>
  <si>
    <t>55*1,02 'Přepočtené koeficientem množství</t>
  </si>
  <si>
    <t>74</t>
  </si>
  <si>
    <t>916331112</t>
  </si>
  <si>
    <t>Osazení zahradního obrubníku betonového s ložem tl. od 50 do 100 mm z betonu prostého tř. C 12/15 s boční opěrou z betonu prostého tř. C 12/15</t>
  </si>
  <si>
    <t>-798519755</t>
  </si>
  <si>
    <t>271+25</t>
  </si>
  <si>
    <t>75</t>
  </si>
  <si>
    <t>59217002</t>
  </si>
  <si>
    <t>obrubník betonový zahradní šedý 1000x50x200mm</t>
  </si>
  <si>
    <t>-970311833</t>
  </si>
  <si>
    <t>296</t>
  </si>
  <si>
    <t>296*1,02 'Přepočtené koeficientem množství</t>
  </si>
  <si>
    <t>76</t>
  </si>
  <si>
    <t>93390201R</t>
  </si>
  <si>
    <t>Zatěžovací zkoušky statickou deskou</t>
  </si>
  <si>
    <t>-260347728</t>
  </si>
  <si>
    <t>2+2</t>
  </si>
  <si>
    <t>77</t>
  </si>
  <si>
    <t>1611994964</t>
  </si>
  <si>
    <t xml:space="preserve">Odvoz  na skládku TS Otrokovice ke zpětnému využití</t>
  </si>
  <si>
    <t>Frézovaná živice</t>
  </si>
  <si>
    <t>0,75*5,5*0,04*2,35</t>
  </si>
  <si>
    <t>78</t>
  </si>
  <si>
    <t>403017541</t>
  </si>
  <si>
    <t>0,388*3</t>
  </si>
  <si>
    <t>998</t>
  </si>
  <si>
    <t>Přesun hmot</t>
  </si>
  <si>
    <t>79</t>
  </si>
  <si>
    <t>998225111</t>
  </si>
  <si>
    <t>Přesun hmot pro komunikace s krytem z kameniva, monolitickým betonovým nebo živičným dopravní vzdálenost do 200 m jakékoliv délky objektu</t>
  </si>
  <si>
    <t>-387467532</t>
  </si>
  <si>
    <t>80</t>
  </si>
  <si>
    <t>998225191</t>
  </si>
  <si>
    <t>Přesun hmot pro komunikace s krytem z kameniva, monolitickým betonovým nebo živičným Příplatek k ceně za zvětšený přesun přes vymezenou největší dopravní vzdálenost do 1000 m</t>
  </si>
  <si>
    <t>-2116508328</t>
  </si>
  <si>
    <t>VRN</t>
  </si>
  <si>
    <t>Vedlejší rozpočtové náklady</t>
  </si>
  <si>
    <t>VRN1</t>
  </si>
  <si>
    <t>Průzkumné, geodetické a projektové práce</t>
  </si>
  <si>
    <t>81</t>
  </si>
  <si>
    <t>012103000</t>
  </si>
  <si>
    <t>Geodetické práce před výstavbou</t>
  </si>
  <si>
    <t>koml…</t>
  </si>
  <si>
    <t>1024</t>
  </si>
  <si>
    <t>366202152</t>
  </si>
  <si>
    <t>Vytýčení stavby a inženýrských sítí</t>
  </si>
  <si>
    <t>82</t>
  </si>
  <si>
    <t>0123030R1</t>
  </si>
  <si>
    <t>Geodetické práce po výstavbě - zaměření skutečného provedení stavby</t>
  </si>
  <si>
    <t>komp…</t>
  </si>
  <si>
    <t>-482899910</t>
  </si>
  <si>
    <t>83</t>
  </si>
  <si>
    <t>013254000</t>
  </si>
  <si>
    <t>Dokumentace skutečného provedení stavby</t>
  </si>
  <si>
    <t>hod</t>
  </si>
  <si>
    <t>-1001856573</t>
  </si>
  <si>
    <t>VRN3</t>
  </si>
  <si>
    <t>Zařízení staveniště</t>
  </si>
  <si>
    <t>84</t>
  </si>
  <si>
    <t>032002000</t>
  </si>
  <si>
    <t>Zřízení staveniště</t>
  </si>
  <si>
    <t>kompl…</t>
  </si>
  <si>
    <t>1758929966</t>
  </si>
  <si>
    <t>Vypracování projekt.dokumentace pro ZS, případná příprava území pro ZS, zpevnění</t>
  </si>
  <si>
    <t>plochy ZS staveniště v nezbytném rozsahu, osazení mobilních buněk a skladů, oplocení</t>
  </si>
  <si>
    <t>staveniště, mobilní WC, přípojka elektro, vč,odběrného a měřícího místa</t>
  </si>
  <si>
    <t>85</t>
  </si>
  <si>
    <t>034002000</t>
  </si>
  <si>
    <t>Zabezpečení (provoz) staveniště</t>
  </si>
  <si>
    <t>1594648241</t>
  </si>
  <si>
    <t>náklady na energie, náklady na úklid, ostrahu a nezbytné opravy obejktů ZS</t>
  </si>
  <si>
    <t>86</t>
  </si>
  <si>
    <t>039002000</t>
  </si>
  <si>
    <t>Zrušení zařízení staveniště</t>
  </si>
  <si>
    <t>-1020320489</t>
  </si>
  <si>
    <t>Odtsranění objektů ZS a uvedení jeho plochy do původního stavu</t>
  </si>
  <si>
    <t>VRN4</t>
  </si>
  <si>
    <t>Inženýrská činnost</t>
  </si>
  <si>
    <t>87</t>
  </si>
  <si>
    <t>045002000</t>
  </si>
  <si>
    <t>Kompletační a koordinační činnost</t>
  </si>
  <si>
    <t>kompl.</t>
  </si>
  <si>
    <t>-537774646</t>
  </si>
  <si>
    <t>Koordinace stavebních a technologických dodávek stavby</t>
  </si>
  <si>
    <t>Zajištění dokladů nezbytných pro vydání kolaudačního souhlasu, včetně zajištění</t>
  </si>
  <si>
    <t>stanovení trvalého dopravního značení</t>
  </si>
  <si>
    <t>VRN9</t>
  </si>
  <si>
    <t>Ostatní náklady</t>
  </si>
  <si>
    <t>88</t>
  </si>
  <si>
    <t>094002000</t>
  </si>
  <si>
    <t>Ostatní náklady související s výstavbou</t>
  </si>
  <si>
    <t>…</t>
  </si>
  <si>
    <t>-1046670392</t>
  </si>
  <si>
    <t xml:space="preserve">Projednání dopravního značení při výstavbě (včetně eventuální úpravy dle potřeb </t>
  </si>
  <si>
    <t>vybraného dodavatele), zajištění vydání stanovení, včetně poplatků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</si>
</sst>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0000A8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9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8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2" fillId="0" borderId="14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3" fillId="4" borderId="6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right" vertical="center"/>
    </xf>
    <xf numFmtId="0" fontId="23" fillId="4" borderId="8" xfId="0" applyFont="1" applyFill="1" applyBorder="1" applyAlignment="1" applyProtection="1">
      <alignment horizontal="left" vertical="center"/>
    </xf>
    <xf numFmtId="0" fontId="23" fillId="4" borderId="0" xfId="0" applyFont="1" applyFill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30" fillId="0" borderId="14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30" fillId="0" borderId="19" xfId="0" applyNumberFormat="1" applyFont="1" applyBorder="1" applyAlignment="1" applyProtection="1">
      <alignment vertical="center"/>
    </xf>
    <xf numFmtId="4" fontId="30" fillId="0" borderId="20" xfId="0" applyNumberFormat="1" applyFont="1" applyBorder="1" applyAlignment="1" applyProtection="1">
      <alignment vertical="center"/>
    </xf>
    <xf numFmtId="166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4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3" fillId="4" borderId="16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23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3" fillId="0" borderId="12" xfId="0" applyNumberFormat="1" applyFont="1" applyBorder="1" applyAlignment="1" applyProtection="1"/>
    <xf numFmtId="166" fontId="33" fillId="0" borderId="13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2" xfId="0" applyFont="1" applyBorder="1" applyAlignment="1" applyProtection="1">
      <alignment horizontal="center" vertical="center"/>
    </xf>
    <xf numFmtId="49" fontId="23" fillId="0" borderId="22" xfId="0" applyNumberFormat="1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center" vertical="center" wrapText="1"/>
    </xf>
    <xf numFmtId="167" fontId="23" fillId="0" borderId="22" xfId="0" applyNumberFormat="1" applyFont="1" applyBorder="1" applyAlignment="1" applyProtection="1">
      <alignment vertical="center"/>
    </xf>
    <xf numFmtId="4" fontId="23" fillId="2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5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3" xfId="0" applyFont="1" applyBorder="1" applyAlignment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</xf>
    <xf numFmtId="0" fontId="37" fillId="0" borderId="22" xfId="0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10" fillId="0" borderId="19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19</v>
      </c>
      <c r="AL7" s="23"/>
      <c r="AM7" s="23"/>
      <c r="AN7" s="28" t="s">
        <v>1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20</v>
      </c>
      <c r="E8" s="23"/>
      <c r="F8" s="23"/>
      <c r="G8" s="23"/>
      <c r="H8" s="23"/>
      <c r="I8" s="23"/>
      <c r="J8" s="23"/>
      <c r="K8" s="28" t="s">
        <v>21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22</v>
      </c>
      <c r="AL8" s="23"/>
      <c r="AM8" s="23"/>
      <c r="AN8" s="34" t="s">
        <v>23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24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25</v>
      </c>
      <c r="AL10" s="23"/>
      <c r="AM10" s="23"/>
      <c r="AN10" s="28" t="s">
        <v>1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26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27</v>
      </c>
      <c r="AL11" s="23"/>
      <c r="AM11" s="23"/>
      <c r="AN11" s="28" t="s">
        <v>1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28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25</v>
      </c>
      <c r="AL13" s="23"/>
      <c r="AM13" s="23"/>
      <c r="AN13" s="35" t="s">
        <v>29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29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27</v>
      </c>
      <c r="AL14" s="23"/>
      <c r="AM14" s="23"/>
      <c r="AN14" s="35" t="s">
        <v>29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30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25</v>
      </c>
      <c r="AL16" s="23"/>
      <c r="AM16" s="23"/>
      <c r="AN16" s="28" t="s">
        <v>1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31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27</v>
      </c>
      <c r="AL17" s="23"/>
      <c r="AM17" s="23"/>
      <c r="AN17" s="28" t="s">
        <v>1</v>
      </c>
      <c r="AO17" s="23"/>
      <c r="AP17" s="23"/>
      <c r="AQ17" s="23"/>
      <c r="AR17" s="21"/>
      <c r="BE17" s="32"/>
      <c r="BS17" s="18" t="s">
        <v>32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33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25</v>
      </c>
      <c r="AL19" s="23"/>
      <c r="AM19" s="23"/>
      <c r="AN19" s="28" t="s">
        <v>1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34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27</v>
      </c>
      <c r="AL20" s="23"/>
      <c r="AM20" s="23"/>
      <c r="AN20" s="28" t="s">
        <v>1</v>
      </c>
      <c r="AO20" s="23"/>
      <c r="AP20" s="23"/>
      <c r="AQ20" s="23"/>
      <c r="AR20" s="21"/>
      <c r="BE20" s="32"/>
      <c r="BS20" s="18" t="s">
        <v>4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35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16.5" customHeight="1">
      <c r="B23" s="22"/>
      <c r="C23" s="23"/>
      <c r="D23" s="23"/>
      <c r="E23" s="37" t="s">
        <v>1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36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ROUND(AG94,2)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37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38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39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40</v>
      </c>
      <c r="E29" s="48"/>
      <c r="F29" s="33" t="s">
        <v>41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ROUND(AZ94,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ROUND(AV94,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42</v>
      </c>
      <c r="G30" s="48"/>
      <c r="H30" s="48"/>
      <c r="I30" s="48"/>
      <c r="J30" s="48"/>
      <c r="K30" s="48"/>
      <c r="L30" s="49">
        <v>0.14999999999999999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ROUND(BA94,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ROUND(AW94,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43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ROUND(BB94,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44</v>
      </c>
      <c r="G32" s="48"/>
      <c r="H32" s="48"/>
      <c r="I32" s="48"/>
      <c r="J32" s="48"/>
      <c r="K32" s="48"/>
      <c r="L32" s="49">
        <v>0.14999999999999999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ROUND(BC94,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45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ROUND(BD94,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52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2"/>
    </row>
    <row r="35" s="2" customFormat="1" ht="25.92" customHeight="1">
      <c r="A35" s="39"/>
      <c r="B35" s="40"/>
      <c r="C35" s="53"/>
      <c r="D35" s="54" t="s">
        <v>46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47</v>
      </c>
      <c r="U35" s="55"/>
      <c r="V35" s="55"/>
      <c r="W35" s="55"/>
      <c r="X35" s="57" t="s">
        <v>48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14.4" customHeight="1">
      <c r="A37" s="39"/>
      <c r="B37" s="40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1"/>
      <c r="AO37" s="41"/>
      <c r="AP37" s="41"/>
      <c r="AQ37" s="41"/>
      <c r="AR37" s="45"/>
      <c r="BE37" s="39"/>
    </row>
    <row r="38" s="1" customFormat="1" ht="14.4" customHeight="1">
      <c r="B38" s="22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1"/>
    </row>
    <row r="39" s="1" customFormat="1" ht="14.4" customHeight="1">
      <c r="B39" s="22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1"/>
    </row>
    <row r="40" s="1" customFormat="1" ht="14.4" customHeight="1">
      <c r="B40" s="22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1"/>
    </row>
    <row r="41" s="1" customFormat="1" ht="14.4" customHeight="1">
      <c r="B41" s="22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1"/>
    </row>
    <row r="42" s="1" customFormat="1" ht="14.4" customHeight="1">
      <c r="B42" s="22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1"/>
    </row>
    <row r="43" s="1" customFormat="1" ht="14.4" customHeight="1">
      <c r="B43" s="22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1"/>
    </row>
    <row r="44" s="1" customFormat="1" ht="14.4" customHeight="1">
      <c r="B44" s="22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1"/>
    </row>
    <row r="45" s="1" customFormat="1" ht="14.4" customHeight="1">
      <c r="B45" s="22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1"/>
    </row>
    <row r="46" s="1" customFormat="1" ht="14.4" customHeight="1">
      <c r="B46" s="22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1"/>
    </row>
    <row r="47" s="1" customFormat="1" ht="14.4" customHeight="1">
      <c r="B47" s="22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1"/>
    </row>
    <row r="48" s="1" customFormat="1" ht="14.4" customHeight="1">
      <c r="B48" s="22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1"/>
    </row>
    <row r="49" s="2" customFormat="1" ht="14.4" customHeight="1">
      <c r="B49" s="60"/>
      <c r="C49" s="61"/>
      <c r="D49" s="62" t="s">
        <v>49</v>
      </c>
      <c r="E49" s="63"/>
      <c r="F49" s="63"/>
      <c r="G49" s="63"/>
      <c r="H49" s="63"/>
      <c r="I49" s="63"/>
      <c r="J49" s="63"/>
      <c r="K49" s="63"/>
      <c r="L49" s="63"/>
      <c r="M49" s="63"/>
      <c r="N49" s="63"/>
      <c r="O49" s="63"/>
      <c r="P49" s="63"/>
      <c r="Q49" s="63"/>
      <c r="R49" s="63"/>
      <c r="S49" s="63"/>
      <c r="T49" s="63"/>
      <c r="U49" s="63"/>
      <c r="V49" s="63"/>
      <c r="W49" s="63"/>
      <c r="X49" s="63"/>
      <c r="Y49" s="63"/>
      <c r="Z49" s="63"/>
      <c r="AA49" s="63"/>
      <c r="AB49" s="63"/>
      <c r="AC49" s="63"/>
      <c r="AD49" s="63"/>
      <c r="AE49" s="63"/>
      <c r="AF49" s="63"/>
      <c r="AG49" s="63"/>
      <c r="AH49" s="62" t="s">
        <v>50</v>
      </c>
      <c r="AI49" s="63"/>
      <c r="AJ49" s="63"/>
      <c r="AK49" s="63"/>
      <c r="AL49" s="63"/>
      <c r="AM49" s="63"/>
      <c r="AN49" s="63"/>
      <c r="AO49" s="63"/>
      <c r="AP49" s="61"/>
      <c r="AQ49" s="61"/>
      <c r="AR49" s="64"/>
    </row>
    <row r="50">
      <c r="B50" s="22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1"/>
    </row>
    <row r="51">
      <c r="B51" s="22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1"/>
    </row>
    <row r="52">
      <c r="B52" s="22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1"/>
    </row>
    <row r="53">
      <c r="B53" s="22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1"/>
    </row>
    <row r="54">
      <c r="B54" s="22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1"/>
    </row>
    <row r="55">
      <c r="B55" s="22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1"/>
    </row>
    <row r="56">
      <c r="B56" s="22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1"/>
    </row>
    <row r="57">
      <c r="B57" s="22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1"/>
    </row>
    <row r="58">
      <c r="B58" s="22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1"/>
    </row>
    <row r="59"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1"/>
    </row>
    <row r="60" s="2" customFormat="1">
      <c r="A60" s="39"/>
      <c r="B60" s="40"/>
      <c r="C60" s="41"/>
      <c r="D60" s="65" t="s">
        <v>51</v>
      </c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65" t="s">
        <v>52</v>
      </c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65" t="s">
        <v>51</v>
      </c>
      <c r="AI60" s="43"/>
      <c r="AJ60" s="43"/>
      <c r="AK60" s="43"/>
      <c r="AL60" s="43"/>
      <c r="AM60" s="65" t="s">
        <v>52</v>
      </c>
      <c r="AN60" s="43"/>
      <c r="AO60" s="43"/>
      <c r="AP60" s="41"/>
      <c r="AQ60" s="41"/>
      <c r="AR60" s="45"/>
      <c r="BE60" s="39"/>
    </row>
    <row r="61">
      <c r="B61" s="22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1"/>
    </row>
    <row r="62">
      <c r="B62" s="22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1"/>
    </row>
    <row r="63">
      <c r="B63" s="22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1"/>
    </row>
    <row r="64" s="2" customFormat="1">
      <c r="A64" s="39"/>
      <c r="B64" s="40"/>
      <c r="C64" s="41"/>
      <c r="D64" s="62" t="s">
        <v>53</v>
      </c>
      <c r="E64" s="66"/>
      <c r="F64" s="66"/>
      <c r="G64" s="66"/>
      <c r="H64" s="66"/>
      <c r="I64" s="66"/>
      <c r="J64" s="66"/>
      <c r="K64" s="66"/>
      <c r="L64" s="66"/>
      <c r="M64" s="66"/>
      <c r="N64" s="66"/>
      <c r="O64" s="66"/>
      <c r="P64" s="66"/>
      <c r="Q64" s="66"/>
      <c r="R64" s="66"/>
      <c r="S64" s="66"/>
      <c r="T64" s="66"/>
      <c r="U64" s="66"/>
      <c r="V64" s="66"/>
      <c r="W64" s="66"/>
      <c r="X64" s="66"/>
      <c r="Y64" s="66"/>
      <c r="Z64" s="66"/>
      <c r="AA64" s="66"/>
      <c r="AB64" s="66"/>
      <c r="AC64" s="66"/>
      <c r="AD64" s="66"/>
      <c r="AE64" s="66"/>
      <c r="AF64" s="66"/>
      <c r="AG64" s="66"/>
      <c r="AH64" s="62" t="s">
        <v>54</v>
      </c>
      <c r="AI64" s="66"/>
      <c r="AJ64" s="66"/>
      <c r="AK64" s="66"/>
      <c r="AL64" s="66"/>
      <c r="AM64" s="66"/>
      <c r="AN64" s="66"/>
      <c r="AO64" s="66"/>
      <c r="AP64" s="41"/>
      <c r="AQ64" s="41"/>
      <c r="AR64" s="45"/>
      <c r="BE64" s="39"/>
    </row>
    <row r="65">
      <c r="B65" s="22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1"/>
    </row>
    <row r="66">
      <c r="B66" s="22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1"/>
    </row>
    <row r="67">
      <c r="B67" s="22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1"/>
    </row>
    <row r="68">
      <c r="B68" s="22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1"/>
    </row>
    <row r="69">
      <c r="B69" s="22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1"/>
    </row>
    <row r="70">
      <c r="B70" s="22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1"/>
    </row>
    <row r="71">
      <c r="B71" s="22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1"/>
    </row>
    <row r="72">
      <c r="B72" s="22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1"/>
    </row>
    <row r="73">
      <c r="B73" s="22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1"/>
    </row>
    <row r="74">
      <c r="B74" s="22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1"/>
    </row>
    <row r="75" s="2" customFormat="1">
      <c r="A75" s="39"/>
      <c r="B75" s="40"/>
      <c r="C75" s="41"/>
      <c r="D75" s="65" t="s">
        <v>51</v>
      </c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65" t="s">
        <v>52</v>
      </c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65" t="s">
        <v>51</v>
      </c>
      <c r="AI75" s="43"/>
      <c r="AJ75" s="43"/>
      <c r="AK75" s="43"/>
      <c r="AL75" s="43"/>
      <c r="AM75" s="65" t="s">
        <v>52</v>
      </c>
      <c r="AN75" s="43"/>
      <c r="AO75" s="43"/>
      <c r="AP75" s="41"/>
      <c r="AQ75" s="41"/>
      <c r="AR75" s="45"/>
      <c r="BE75" s="39"/>
    </row>
    <row r="76" s="2" customForma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41"/>
      <c r="M76" s="41"/>
      <c r="N76" s="41"/>
      <c r="O76" s="41"/>
      <c r="P76" s="41"/>
      <c r="Q76" s="41"/>
      <c r="R76" s="41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  <c r="AF76" s="41"/>
      <c r="AG76" s="41"/>
      <c r="AH76" s="41"/>
      <c r="AI76" s="41"/>
      <c r="AJ76" s="41"/>
      <c r="AK76" s="41"/>
      <c r="AL76" s="41"/>
      <c r="AM76" s="41"/>
      <c r="AN76" s="41"/>
      <c r="AO76" s="41"/>
      <c r="AP76" s="41"/>
      <c r="AQ76" s="41"/>
      <c r="AR76" s="45"/>
      <c r="BE76" s="39"/>
    </row>
    <row r="77" s="2" customFormat="1" ht="6.96" customHeight="1">
      <c r="A77" s="39"/>
      <c r="B77" s="67"/>
      <c r="C77" s="68"/>
      <c r="D77" s="68"/>
      <c r="E77" s="68"/>
      <c r="F77" s="68"/>
      <c r="G77" s="68"/>
      <c r="H77" s="68"/>
      <c r="I77" s="68"/>
      <c r="J77" s="68"/>
      <c r="K77" s="68"/>
      <c r="L77" s="68"/>
      <c r="M77" s="68"/>
      <c r="N77" s="68"/>
      <c r="O77" s="68"/>
      <c r="P77" s="68"/>
      <c r="Q77" s="68"/>
      <c r="R77" s="68"/>
      <c r="S77" s="68"/>
      <c r="T77" s="68"/>
      <c r="U77" s="68"/>
      <c r="V77" s="68"/>
      <c r="W77" s="68"/>
      <c r="X77" s="68"/>
      <c r="Y77" s="68"/>
      <c r="Z77" s="68"/>
      <c r="AA77" s="68"/>
      <c r="AB77" s="68"/>
      <c r="AC77" s="68"/>
      <c r="AD77" s="68"/>
      <c r="AE77" s="68"/>
      <c r="AF77" s="68"/>
      <c r="AG77" s="68"/>
      <c r="AH77" s="68"/>
      <c r="AI77" s="68"/>
      <c r="AJ77" s="68"/>
      <c r="AK77" s="68"/>
      <c r="AL77" s="68"/>
      <c r="AM77" s="68"/>
      <c r="AN77" s="68"/>
      <c r="AO77" s="68"/>
      <c r="AP77" s="68"/>
      <c r="AQ77" s="68"/>
      <c r="AR77" s="45"/>
      <c r="BE77" s="39"/>
    </row>
    <row r="81" s="2" customFormat="1" ht="6.96" customHeight="1">
      <c r="A81" s="39"/>
      <c r="B81" s="69"/>
      <c r="C81" s="70"/>
      <c r="D81" s="70"/>
      <c r="E81" s="70"/>
      <c r="F81" s="70"/>
      <c r="G81" s="70"/>
      <c r="H81" s="70"/>
      <c r="I81" s="70"/>
      <c r="J81" s="70"/>
      <c r="K81" s="70"/>
      <c r="L81" s="70"/>
      <c r="M81" s="70"/>
      <c r="N81" s="70"/>
      <c r="O81" s="70"/>
      <c r="P81" s="70"/>
      <c r="Q81" s="70"/>
      <c r="R81" s="70"/>
      <c r="S81" s="70"/>
      <c r="T81" s="70"/>
      <c r="U81" s="70"/>
      <c r="V81" s="70"/>
      <c r="W81" s="70"/>
      <c r="X81" s="70"/>
      <c r="Y81" s="70"/>
      <c r="Z81" s="70"/>
      <c r="AA81" s="70"/>
      <c r="AB81" s="70"/>
      <c r="AC81" s="70"/>
      <c r="AD81" s="70"/>
      <c r="AE81" s="70"/>
      <c r="AF81" s="70"/>
      <c r="AG81" s="70"/>
      <c r="AH81" s="70"/>
      <c r="AI81" s="70"/>
      <c r="AJ81" s="70"/>
      <c r="AK81" s="70"/>
      <c r="AL81" s="70"/>
      <c r="AM81" s="70"/>
      <c r="AN81" s="70"/>
      <c r="AO81" s="70"/>
      <c r="AP81" s="70"/>
      <c r="AQ81" s="70"/>
      <c r="AR81" s="45"/>
      <c r="BE81" s="39"/>
    </row>
    <row r="82" s="2" customFormat="1" ht="24.96" customHeight="1">
      <c r="A82" s="39"/>
      <c r="B82" s="40"/>
      <c r="C82" s="24" t="s">
        <v>55</v>
      </c>
      <c r="D82" s="41"/>
      <c r="E82" s="41"/>
      <c r="F82" s="41"/>
      <c r="G82" s="41"/>
      <c r="H82" s="41"/>
      <c r="I82" s="41"/>
      <c r="J82" s="41"/>
      <c r="K82" s="41"/>
      <c r="L82" s="41"/>
      <c r="M82" s="41"/>
      <c r="N82" s="41"/>
      <c r="O82" s="41"/>
      <c r="P82" s="41"/>
      <c r="Q82" s="41"/>
      <c r="R82" s="41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  <c r="AF82" s="41"/>
      <c r="AG82" s="41"/>
      <c r="AH82" s="41"/>
      <c r="AI82" s="41"/>
      <c r="AJ82" s="41"/>
      <c r="AK82" s="41"/>
      <c r="AL82" s="41"/>
      <c r="AM82" s="41"/>
      <c r="AN82" s="41"/>
      <c r="AO82" s="41"/>
      <c r="AP82" s="41"/>
      <c r="AQ82" s="41"/>
      <c r="AR82" s="45"/>
      <c r="B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41"/>
      <c r="M83" s="41"/>
      <c r="N83" s="41"/>
      <c r="O83" s="41"/>
      <c r="P83" s="41"/>
      <c r="Q83" s="41"/>
      <c r="R83" s="41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  <c r="AF83" s="41"/>
      <c r="AG83" s="41"/>
      <c r="AH83" s="41"/>
      <c r="AI83" s="41"/>
      <c r="AJ83" s="41"/>
      <c r="AK83" s="41"/>
      <c r="AL83" s="41"/>
      <c r="AM83" s="41"/>
      <c r="AN83" s="41"/>
      <c r="AO83" s="41"/>
      <c r="AP83" s="41"/>
      <c r="AQ83" s="41"/>
      <c r="AR83" s="45"/>
      <c r="BE83" s="39"/>
    </row>
    <row r="84" s="4" customFormat="1" ht="12" customHeight="1">
      <c r="A84" s="4"/>
      <c r="B84" s="71"/>
      <c r="C84" s="33" t="s">
        <v>13</v>
      </c>
      <c r="D84" s="72"/>
      <c r="E84" s="72"/>
      <c r="F84" s="72"/>
      <c r="G84" s="72"/>
      <c r="H84" s="72"/>
      <c r="I84" s="72"/>
      <c r="J84" s="72"/>
      <c r="K84" s="72"/>
      <c r="L84" s="72" t="str">
        <f>K5</f>
        <v>482023-1</v>
      </c>
      <c r="M84" s="72"/>
      <c r="N84" s="72"/>
      <c r="O84" s="72"/>
      <c r="P84" s="72"/>
      <c r="Q84" s="72"/>
      <c r="R84" s="72"/>
      <c r="S84" s="72"/>
      <c r="T84" s="72"/>
      <c r="U84" s="72"/>
      <c r="V84" s="72"/>
      <c r="W84" s="72"/>
      <c r="X84" s="72"/>
      <c r="Y84" s="72"/>
      <c r="Z84" s="72"/>
      <c r="AA84" s="72"/>
      <c r="AB84" s="72"/>
      <c r="AC84" s="72"/>
      <c r="AD84" s="72"/>
      <c r="AE84" s="72"/>
      <c r="AF84" s="72"/>
      <c r="AG84" s="72"/>
      <c r="AH84" s="72"/>
      <c r="AI84" s="72"/>
      <c r="AJ84" s="72"/>
      <c r="AK84" s="72"/>
      <c r="AL84" s="72"/>
      <c r="AM84" s="72"/>
      <c r="AN84" s="72"/>
      <c r="AO84" s="72"/>
      <c r="AP84" s="72"/>
      <c r="AQ84" s="72"/>
      <c r="AR84" s="73"/>
      <c r="BE84" s="4"/>
    </row>
    <row r="85" s="5" customFormat="1" ht="36.96" customHeight="1">
      <c r="A85" s="5"/>
      <c r="B85" s="74"/>
      <c r="C85" s="75" t="s">
        <v>16</v>
      </c>
      <c r="D85" s="76"/>
      <c r="E85" s="76"/>
      <c r="F85" s="76"/>
      <c r="G85" s="76"/>
      <c r="H85" s="76"/>
      <c r="I85" s="76"/>
      <c r="J85" s="76"/>
      <c r="K85" s="76"/>
      <c r="L85" s="77" t="str">
        <f>K6</f>
        <v>ZTV lokalita Laziště, Otrokovice - verze 1</v>
      </c>
      <c r="M85" s="76"/>
      <c r="N85" s="76"/>
      <c r="O85" s="76"/>
      <c r="P85" s="76"/>
      <c r="Q85" s="76"/>
      <c r="R85" s="76"/>
      <c r="S85" s="76"/>
      <c r="T85" s="76"/>
      <c r="U85" s="76"/>
      <c r="V85" s="76"/>
      <c r="W85" s="76"/>
      <c r="X85" s="76"/>
      <c r="Y85" s="76"/>
      <c r="Z85" s="76"/>
      <c r="AA85" s="76"/>
      <c r="AB85" s="76"/>
      <c r="AC85" s="76"/>
      <c r="AD85" s="76"/>
      <c r="AE85" s="76"/>
      <c r="AF85" s="76"/>
      <c r="AG85" s="76"/>
      <c r="AH85" s="76"/>
      <c r="AI85" s="76"/>
      <c r="AJ85" s="76"/>
      <c r="AK85" s="76"/>
      <c r="AL85" s="76"/>
      <c r="AM85" s="76"/>
      <c r="AN85" s="76"/>
      <c r="AO85" s="76"/>
      <c r="AP85" s="76"/>
      <c r="AQ85" s="76"/>
      <c r="AR85" s="78"/>
      <c r="BE85" s="5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41"/>
      <c r="M86" s="41"/>
      <c r="N86" s="41"/>
      <c r="O86" s="41"/>
      <c r="P86" s="41"/>
      <c r="Q86" s="41"/>
      <c r="R86" s="41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F86" s="41"/>
      <c r="AG86" s="41"/>
      <c r="AH86" s="41"/>
      <c r="AI86" s="41"/>
      <c r="AJ86" s="41"/>
      <c r="AK86" s="41"/>
      <c r="AL86" s="41"/>
      <c r="AM86" s="41"/>
      <c r="AN86" s="41"/>
      <c r="AO86" s="41"/>
      <c r="AP86" s="41"/>
      <c r="AQ86" s="41"/>
      <c r="AR86" s="45"/>
      <c r="BE86" s="39"/>
    </row>
    <row r="87" s="2" customFormat="1" ht="12" customHeight="1">
      <c r="A87" s="39"/>
      <c r="B87" s="40"/>
      <c r="C87" s="33" t="s">
        <v>20</v>
      </c>
      <c r="D87" s="41"/>
      <c r="E87" s="41"/>
      <c r="F87" s="41"/>
      <c r="G87" s="41"/>
      <c r="H87" s="41"/>
      <c r="I87" s="41"/>
      <c r="J87" s="41"/>
      <c r="K87" s="41"/>
      <c r="L87" s="79" t="str">
        <f>IF(K8="","",K8)</f>
        <v>Otrokovice</v>
      </c>
      <c r="M87" s="41"/>
      <c r="N87" s="41"/>
      <c r="O87" s="41"/>
      <c r="P87" s="41"/>
      <c r="Q87" s="41"/>
      <c r="R87" s="41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F87" s="41"/>
      <c r="AG87" s="41"/>
      <c r="AH87" s="41"/>
      <c r="AI87" s="33" t="s">
        <v>22</v>
      </c>
      <c r="AJ87" s="41"/>
      <c r="AK87" s="41"/>
      <c r="AL87" s="41"/>
      <c r="AM87" s="80" t="str">
        <f>IF(AN8= "","",AN8)</f>
        <v>11. 7. 2023</v>
      </c>
      <c r="AN87" s="80"/>
      <c r="AO87" s="41"/>
      <c r="AP87" s="41"/>
      <c r="AQ87" s="41"/>
      <c r="AR87" s="45"/>
      <c r="B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41"/>
      <c r="M88" s="41"/>
      <c r="N88" s="41"/>
      <c r="O88" s="41"/>
      <c r="P88" s="41"/>
      <c r="Q88" s="41"/>
      <c r="R88" s="41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F88" s="41"/>
      <c r="AG88" s="41"/>
      <c r="AH88" s="41"/>
      <c r="AI88" s="41"/>
      <c r="AJ88" s="41"/>
      <c r="AK88" s="41"/>
      <c r="AL88" s="41"/>
      <c r="AM88" s="41"/>
      <c r="AN88" s="41"/>
      <c r="AO88" s="41"/>
      <c r="AP88" s="41"/>
      <c r="AQ88" s="41"/>
      <c r="AR88" s="45"/>
      <c r="BE88" s="39"/>
    </row>
    <row r="89" s="2" customFormat="1" ht="15.15" customHeight="1">
      <c r="A89" s="39"/>
      <c r="B89" s="40"/>
      <c r="C89" s="33" t="s">
        <v>24</v>
      </c>
      <c r="D89" s="41"/>
      <c r="E89" s="41"/>
      <c r="F89" s="41"/>
      <c r="G89" s="41"/>
      <c r="H89" s="41"/>
      <c r="I89" s="41"/>
      <c r="J89" s="41"/>
      <c r="K89" s="41"/>
      <c r="L89" s="72" t="str">
        <f>IF(E11= "","",E11)</f>
        <v>Město Otrokovice</v>
      </c>
      <c r="M89" s="41"/>
      <c r="N89" s="41"/>
      <c r="O89" s="41"/>
      <c r="P89" s="41"/>
      <c r="Q89" s="41"/>
      <c r="R89" s="41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F89" s="41"/>
      <c r="AG89" s="41"/>
      <c r="AH89" s="41"/>
      <c r="AI89" s="33" t="s">
        <v>30</v>
      </c>
      <c r="AJ89" s="41"/>
      <c r="AK89" s="41"/>
      <c r="AL89" s="41"/>
      <c r="AM89" s="81" t="str">
        <f>IF(E17="","",E17)</f>
        <v>Ing.J.Bačík</v>
      </c>
      <c r="AN89" s="72"/>
      <c r="AO89" s="72"/>
      <c r="AP89" s="72"/>
      <c r="AQ89" s="41"/>
      <c r="AR89" s="45"/>
      <c r="AS89" s="82" t="s">
        <v>56</v>
      </c>
      <c r="AT89" s="83"/>
      <c r="AU89" s="84"/>
      <c r="AV89" s="84"/>
      <c r="AW89" s="84"/>
      <c r="AX89" s="84"/>
      <c r="AY89" s="84"/>
      <c r="AZ89" s="84"/>
      <c r="BA89" s="84"/>
      <c r="BB89" s="84"/>
      <c r="BC89" s="84"/>
      <c r="BD89" s="85"/>
      <c r="BE89" s="39"/>
    </row>
    <row r="90" s="2" customFormat="1" ht="15.15" customHeight="1">
      <c r="A90" s="39"/>
      <c r="B90" s="40"/>
      <c r="C90" s="33" t="s">
        <v>28</v>
      </c>
      <c r="D90" s="41"/>
      <c r="E90" s="41"/>
      <c r="F90" s="41"/>
      <c r="G90" s="41"/>
      <c r="H90" s="41"/>
      <c r="I90" s="41"/>
      <c r="J90" s="41"/>
      <c r="K90" s="41"/>
      <c r="L90" s="72" t="str">
        <f>IF(E14= "Vyplň údaj","",E14)</f>
        <v/>
      </c>
      <c r="M90" s="41"/>
      <c r="N90" s="41"/>
      <c r="O90" s="41"/>
      <c r="P90" s="41"/>
      <c r="Q90" s="41"/>
      <c r="R90" s="41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F90" s="41"/>
      <c r="AG90" s="41"/>
      <c r="AH90" s="41"/>
      <c r="AI90" s="33" t="s">
        <v>33</v>
      </c>
      <c r="AJ90" s="41"/>
      <c r="AK90" s="41"/>
      <c r="AL90" s="41"/>
      <c r="AM90" s="81" t="str">
        <f>IF(E20="","",E20)</f>
        <v>Ing.L.Alster</v>
      </c>
      <c r="AN90" s="72"/>
      <c r="AO90" s="72"/>
      <c r="AP90" s="72"/>
      <c r="AQ90" s="41"/>
      <c r="AR90" s="45"/>
      <c r="AS90" s="86"/>
      <c r="AT90" s="87"/>
      <c r="AU90" s="88"/>
      <c r="AV90" s="88"/>
      <c r="AW90" s="88"/>
      <c r="AX90" s="88"/>
      <c r="AY90" s="88"/>
      <c r="AZ90" s="88"/>
      <c r="BA90" s="88"/>
      <c r="BB90" s="88"/>
      <c r="BC90" s="88"/>
      <c r="BD90" s="89"/>
      <c r="BE90" s="39"/>
    </row>
    <row r="91" s="2" customFormat="1" ht="10.8" customHeight="1">
      <c r="A91" s="39"/>
      <c r="B91" s="40"/>
      <c r="C91" s="41"/>
      <c r="D91" s="41"/>
      <c r="E91" s="41"/>
      <c r="F91" s="41"/>
      <c r="G91" s="41"/>
      <c r="H91" s="41"/>
      <c r="I91" s="41"/>
      <c r="J91" s="41"/>
      <c r="K91" s="41"/>
      <c r="L91" s="41"/>
      <c r="M91" s="41"/>
      <c r="N91" s="41"/>
      <c r="O91" s="41"/>
      <c r="P91" s="41"/>
      <c r="Q91" s="41"/>
      <c r="R91" s="41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F91" s="41"/>
      <c r="AG91" s="41"/>
      <c r="AH91" s="41"/>
      <c r="AI91" s="41"/>
      <c r="AJ91" s="41"/>
      <c r="AK91" s="41"/>
      <c r="AL91" s="41"/>
      <c r="AM91" s="41"/>
      <c r="AN91" s="41"/>
      <c r="AO91" s="41"/>
      <c r="AP91" s="41"/>
      <c r="AQ91" s="41"/>
      <c r="AR91" s="45"/>
      <c r="AS91" s="90"/>
      <c r="AT91" s="91"/>
      <c r="AU91" s="92"/>
      <c r="AV91" s="92"/>
      <c r="AW91" s="92"/>
      <c r="AX91" s="92"/>
      <c r="AY91" s="92"/>
      <c r="AZ91" s="92"/>
      <c r="BA91" s="92"/>
      <c r="BB91" s="92"/>
      <c r="BC91" s="92"/>
      <c r="BD91" s="93"/>
      <c r="BE91" s="39"/>
    </row>
    <row r="92" s="2" customFormat="1" ht="29.28" customHeight="1">
      <c r="A92" s="39"/>
      <c r="B92" s="40"/>
      <c r="C92" s="94" t="s">
        <v>57</v>
      </c>
      <c r="D92" s="95"/>
      <c r="E92" s="95"/>
      <c r="F92" s="95"/>
      <c r="G92" s="95"/>
      <c r="H92" s="96"/>
      <c r="I92" s="97" t="s">
        <v>58</v>
      </c>
      <c r="J92" s="95"/>
      <c r="K92" s="95"/>
      <c r="L92" s="95"/>
      <c r="M92" s="95"/>
      <c r="N92" s="95"/>
      <c r="O92" s="95"/>
      <c r="P92" s="95"/>
      <c r="Q92" s="95"/>
      <c r="R92" s="95"/>
      <c r="S92" s="95"/>
      <c r="T92" s="95"/>
      <c r="U92" s="95"/>
      <c r="V92" s="95"/>
      <c r="W92" s="95"/>
      <c r="X92" s="95"/>
      <c r="Y92" s="95"/>
      <c r="Z92" s="95"/>
      <c r="AA92" s="95"/>
      <c r="AB92" s="95"/>
      <c r="AC92" s="95"/>
      <c r="AD92" s="95"/>
      <c r="AE92" s="95"/>
      <c r="AF92" s="95"/>
      <c r="AG92" s="98" t="s">
        <v>59</v>
      </c>
      <c r="AH92" s="95"/>
      <c r="AI92" s="95"/>
      <c r="AJ92" s="95"/>
      <c r="AK92" s="95"/>
      <c r="AL92" s="95"/>
      <c r="AM92" s="95"/>
      <c r="AN92" s="97" t="s">
        <v>60</v>
      </c>
      <c r="AO92" s="95"/>
      <c r="AP92" s="99"/>
      <c r="AQ92" s="100" t="s">
        <v>61</v>
      </c>
      <c r="AR92" s="45"/>
      <c r="AS92" s="101" t="s">
        <v>62</v>
      </c>
      <c r="AT92" s="102" t="s">
        <v>63</v>
      </c>
      <c r="AU92" s="102" t="s">
        <v>64</v>
      </c>
      <c r="AV92" s="102" t="s">
        <v>65</v>
      </c>
      <c r="AW92" s="102" t="s">
        <v>66</v>
      </c>
      <c r="AX92" s="102" t="s">
        <v>67</v>
      </c>
      <c r="AY92" s="102" t="s">
        <v>68</v>
      </c>
      <c r="AZ92" s="102" t="s">
        <v>69</v>
      </c>
      <c r="BA92" s="102" t="s">
        <v>70</v>
      </c>
      <c r="BB92" s="102" t="s">
        <v>71</v>
      </c>
      <c r="BC92" s="102" t="s">
        <v>72</v>
      </c>
      <c r="BD92" s="103" t="s">
        <v>73</v>
      </c>
      <c r="BE92" s="39"/>
    </row>
    <row r="93" s="2" customFormat="1" ht="10.8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41"/>
      <c r="M93" s="41"/>
      <c r="N93" s="41"/>
      <c r="O93" s="41"/>
      <c r="P93" s="41"/>
      <c r="Q93" s="41"/>
      <c r="R93" s="41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F93" s="41"/>
      <c r="AG93" s="41"/>
      <c r="AH93" s="41"/>
      <c r="AI93" s="41"/>
      <c r="AJ93" s="41"/>
      <c r="AK93" s="41"/>
      <c r="AL93" s="41"/>
      <c r="AM93" s="41"/>
      <c r="AN93" s="41"/>
      <c r="AO93" s="41"/>
      <c r="AP93" s="41"/>
      <c r="AQ93" s="41"/>
      <c r="AR93" s="45"/>
      <c r="AS93" s="104"/>
      <c r="AT93" s="105"/>
      <c r="AU93" s="105"/>
      <c r="AV93" s="105"/>
      <c r="AW93" s="105"/>
      <c r="AX93" s="105"/>
      <c r="AY93" s="105"/>
      <c r="AZ93" s="105"/>
      <c r="BA93" s="105"/>
      <c r="BB93" s="105"/>
      <c r="BC93" s="105"/>
      <c r="BD93" s="106"/>
      <c r="BE93" s="39"/>
    </row>
    <row r="94" s="6" customFormat="1" ht="32.4" customHeight="1">
      <c r="A94" s="6"/>
      <c r="B94" s="107"/>
      <c r="C94" s="108" t="s">
        <v>74</v>
      </c>
      <c r="D94" s="109"/>
      <c r="E94" s="109"/>
      <c r="F94" s="109"/>
      <c r="G94" s="109"/>
      <c r="H94" s="109"/>
      <c r="I94" s="109"/>
      <c r="J94" s="109"/>
      <c r="K94" s="109"/>
      <c r="L94" s="109"/>
      <c r="M94" s="109"/>
      <c r="N94" s="109"/>
      <c r="O94" s="109"/>
      <c r="P94" s="109"/>
      <c r="Q94" s="109"/>
      <c r="R94" s="109"/>
      <c r="S94" s="109"/>
      <c r="T94" s="109"/>
      <c r="U94" s="109"/>
      <c r="V94" s="109"/>
      <c r="W94" s="109"/>
      <c r="X94" s="109"/>
      <c r="Y94" s="109"/>
      <c r="Z94" s="109"/>
      <c r="AA94" s="109"/>
      <c r="AB94" s="109"/>
      <c r="AC94" s="109"/>
      <c r="AD94" s="109"/>
      <c r="AE94" s="109"/>
      <c r="AF94" s="109"/>
      <c r="AG94" s="110">
        <f>ROUND(SUM(AG95:AG96),2)</f>
        <v>0</v>
      </c>
      <c r="AH94" s="110"/>
      <c r="AI94" s="110"/>
      <c r="AJ94" s="110"/>
      <c r="AK94" s="110"/>
      <c r="AL94" s="110"/>
      <c r="AM94" s="110"/>
      <c r="AN94" s="111">
        <f>SUM(AG94,AT94)</f>
        <v>0</v>
      </c>
      <c r="AO94" s="111"/>
      <c r="AP94" s="111"/>
      <c r="AQ94" s="112" t="s">
        <v>1</v>
      </c>
      <c r="AR94" s="113"/>
      <c r="AS94" s="114">
        <f>ROUND(SUM(AS95:AS96),2)</f>
        <v>0</v>
      </c>
      <c r="AT94" s="115">
        <f>ROUND(SUM(AV94:AW94),2)</f>
        <v>0</v>
      </c>
      <c r="AU94" s="116">
        <f>ROUND(SUM(AU95:AU96),5)</f>
        <v>0</v>
      </c>
      <c r="AV94" s="115">
        <f>ROUND(AZ94*L29,2)</f>
        <v>0</v>
      </c>
      <c r="AW94" s="115">
        <f>ROUND(BA94*L30,2)</f>
        <v>0</v>
      </c>
      <c r="AX94" s="115">
        <f>ROUND(BB94*L29,2)</f>
        <v>0</v>
      </c>
      <c r="AY94" s="115">
        <f>ROUND(BC94*L30,2)</f>
        <v>0</v>
      </c>
      <c r="AZ94" s="115">
        <f>ROUND(SUM(AZ95:AZ96),2)</f>
        <v>0</v>
      </c>
      <c r="BA94" s="115">
        <f>ROUND(SUM(BA95:BA96),2)</f>
        <v>0</v>
      </c>
      <c r="BB94" s="115">
        <f>ROUND(SUM(BB95:BB96),2)</f>
        <v>0</v>
      </c>
      <c r="BC94" s="115">
        <f>ROUND(SUM(BC95:BC96),2)</f>
        <v>0</v>
      </c>
      <c r="BD94" s="117">
        <f>ROUND(SUM(BD95:BD96),2)</f>
        <v>0</v>
      </c>
      <c r="BE94" s="6"/>
      <c r="BS94" s="118" t="s">
        <v>75</v>
      </c>
      <c r="BT94" s="118" t="s">
        <v>76</v>
      </c>
      <c r="BU94" s="119" t="s">
        <v>77</v>
      </c>
      <c r="BV94" s="118" t="s">
        <v>78</v>
      </c>
      <c r="BW94" s="118" t="s">
        <v>5</v>
      </c>
      <c r="BX94" s="118" t="s">
        <v>79</v>
      </c>
      <c r="CL94" s="118" t="s">
        <v>1</v>
      </c>
    </row>
    <row r="95" s="7" customFormat="1" ht="16.5" customHeight="1">
      <c r="A95" s="120" t="s">
        <v>80</v>
      </c>
      <c r="B95" s="121"/>
      <c r="C95" s="122"/>
      <c r="D95" s="123" t="s">
        <v>81</v>
      </c>
      <c r="E95" s="123"/>
      <c r="F95" s="123"/>
      <c r="G95" s="123"/>
      <c r="H95" s="123"/>
      <c r="I95" s="124"/>
      <c r="J95" s="123" t="s">
        <v>82</v>
      </c>
      <c r="K95" s="123"/>
      <c r="L95" s="123"/>
      <c r="M95" s="123"/>
      <c r="N95" s="123"/>
      <c r="O95" s="123"/>
      <c r="P95" s="123"/>
      <c r="Q95" s="123"/>
      <c r="R95" s="123"/>
      <c r="S95" s="123"/>
      <c r="T95" s="123"/>
      <c r="U95" s="123"/>
      <c r="V95" s="123"/>
      <c r="W95" s="123"/>
      <c r="X95" s="123"/>
      <c r="Y95" s="123"/>
      <c r="Z95" s="123"/>
      <c r="AA95" s="123"/>
      <c r="AB95" s="123"/>
      <c r="AC95" s="123"/>
      <c r="AD95" s="123"/>
      <c r="AE95" s="123"/>
      <c r="AF95" s="123"/>
      <c r="AG95" s="125">
        <f>'SO 001 - Příprava území'!J30</f>
        <v>0</v>
      </c>
      <c r="AH95" s="124"/>
      <c r="AI95" s="124"/>
      <c r="AJ95" s="124"/>
      <c r="AK95" s="124"/>
      <c r="AL95" s="124"/>
      <c r="AM95" s="124"/>
      <c r="AN95" s="125">
        <f>SUM(AG95,AT95)</f>
        <v>0</v>
      </c>
      <c r="AO95" s="124"/>
      <c r="AP95" s="124"/>
      <c r="AQ95" s="126" t="s">
        <v>83</v>
      </c>
      <c r="AR95" s="127"/>
      <c r="AS95" s="128">
        <v>0</v>
      </c>
      <c r="AT95" s="129">
        <f>ROUND(SUM(AV95:AW95),2)</f>
        <v>0</v>
      </c>
      <c r="AU95" s="130">
        <f>'SO 001 - Příprava území'!P120</f>
        <v>0</v>
      </c>
      <c r="AV95" s="129">
        <f>'SO 001 - Příprava území'!J33</f>
        <v>0</v>
      </c>
      <c r="AW95" s="129">
        <f>'SO 001 - Příprava území'!J34</f>
        <v>0</v>
      </c>
      <c r="AX95" s="129">
        <f>'SO 001 - Příprava území'!J35</f>
        <v>0</v>
      </c>
      <c r="AY95" s="129">
        <f>'SO 001 - Příprava území'!J36</f>
        <v>0</v>
      </c>
      <c r="AZ95" s="129">
        <f>'SO 001 - Příprava území'!F33</f>
        <v>0</v>
      </c>
      <c r="BA95" s="129">
        <f>'SO 001 - Příprava území'!F34</f>
        <v>0</v>
      </c>
      <c r="BB95" s="129">
        <f>'SO 001 - Příprava území'!F35</f>
        <v>0</v>
      </c>
      <c r="BC95" s="129">
        <f>'SO 001 - Příprava území'!F36</f>
        <v>0</v>
      </c>
      <c r="BD95" s="131">
        <f>'SO 001 - Příprava území'!F37</f>
        <v>0</v>
      </c>
      <c r="BE95" s="7"/>
      <c r="BT95" s="132" t="s">
        <v>84</v>
      </c>
      <c r="BV95" s="132" t="s">
        <v>78</v>
      </c>
      <c r="BW95" s="132" t="s">
        <v>85</v>
      </c>
      <c r="BX95" s="132" t="s">
        <v>5</v>
      </c>
      <c r="CL95" s="132" t="s">
        <v>1</v>
      </c>
      <c r="CM95" s="132" t="s">
        <v>86</v>
      </c>
    </row>
    <row r="96" s="7" customFormat="1" ht="16.5" customHeight="1">
      <c r="A96" s="120" t="s">
        <v>80</v>
      </c>
      <c r="B96" s="121"/>
      <c r="C96" s="122"/>
      <c r="D96" s="123" t="s">
        <v>87</v>
      </c>
      <c r="E96" s="123"/>
      <c r="F96" s="123"/>
      <c r="G96" s="123"/>
      <c r="H96" s="123"/>
      <c r="I96" s="124"/>
      <c r="J96" s="123" t="s">
        <v>88</v>
      </c>
      <c r="K96" s="123"/>
      <c r="L96" s="123"/>
      <c r="M96" s="123"/>
      <c r="N96" s="123"/>
      <c r="O96" s="123"/>
      <c r="P96" s="123"/>
      <c r="Q96" s="123"/>
      <c r="R96" s="123"/>
      <c r="S96" s="123"/>
      <c r="T96" s="123"/>
      <c r="U96" s="123"/>
      <c r="V96" s="123"/>
      <c r="W96" s="123"/>
      <c r="X96" s="123"/>
      <c r="Y96" s="123"/>
      <c r="Z96" s="123"/>
      <c r="AA96" s="123"/>
      <c r="AB96" s="123"/>
      <c r="AC96" s="123"/>
      <c r="AD96" s="123"/>
      <c r="AE96" s="123"/>
      <c r="AF96" s="123"/>
      <c r="AG96" s="125">
        <f>'SO 101 - Komunikace a zpe...'!J30</f>
        <v>0</v>
      </c>
      <c r="AH96" s="124"/>
      <c r="AI96" s="124"/>
      <c r="AJ96" s="124"/>
      <c r="AK96" s="124"/>
      <c r="AL96" s="124"/>
      <c r="AM96" s="124"/>
      <c r="AN96" s="125">
        <f>SUM(AG96,AT96)</f>
        <v>0</v>
      </c>
      <c r="AO96" s="124"/>
      <c r="AP96" s="124"/>
      <c r="AQ96" s="126" t="s">
        <v>83</v>
      </c>
      <c r="AR96" s="127"/>
      <c r="AS96" s="133">
        <v>0</v>
      </c>
      <c r="AT96" s="134">
        <f>ROUND(SUM(AV96:AW96),2)</f>
        <v>0</v>
      </c>
      <c r="AU96" s="135">
        <f>'SO 101 - Komunikace a zpe...'!P132</f>
        <v>0</v>
      </c>
      <c r="AV96" s="134">
        <f>'SO 101 - Komunikace a zpe...'!J33</f>
        <v>0</v>
      </c>
      <c r="AW96" s="134">
        <f>'SO 101 - Komunikace a zpe...'!J34</f>
        <v>0</v>
      </c>
      <c r="AX96" s="134">
        <f>'SO 101 - Komunikace a zpe...'!J35</f>
        <v>0</v>
      </c>
      <c r="AY96" s="134">
        <f>'SO 101 - Komunikace a zpe...'!J36</f>
        <v>0</v>
      </c>
      <c r="AZ96" s="134">
        <f>'SO 101 - Komunikace a zpe...'!F33</f>
        <v>0</v>
      </c>
      <c r="BA96" s="134">
        <f>'SO 101 - Komunikace a zpe...'!F34</f>
        <v>0</v>
      </c>
      <c r="BB96" s="134">
        <f>'SO 101 - Komunikace a zpe...'!F35</f>
        <v>0</v>
      </c>
      <c r="BC96" s="134">
        <f>'SO 101 - Komunikace a zpe...'!F36</f>
        <v>0</v>
      </c>
      <c r="BD96" s="136">
        <f>'SO 101 - Komunikace a zpe...'!F37</f>
        <v>0</v>
      </c>
      <c r="BE96" s="7"/>
      <c r="BT96" s="132" t="s">
        <v>84</v>
      </c>
      <c r="BV96" s="132" t="s">
        <v>78</v>
      </c>
      <c r="BW96" s="132" t="s">
        <v>89</v>
      </c>
      <c r="BX96" s="132" t="s">
        <v>5</v>
      </c>
      <c r="CL96" s="132" t="s">
        <v>1</v>
      </c>
      <c r="CM96" s="132" t="s">
        <v>86</v>
      </c>
    </row>
    <row r="97" s="2" customFormat="1" ht="30" customHeight="1">
      <c r="A97" s="39"/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41"/>
      <c r="M97" s="41"/>
      <c r="N97" s="41"/>
      <c r="O97" s="41"/>
      <c r="P97" s="41"/>
      <c r="Q97" s="41"/>
      <c r="R97" s="41"/>
      <c r="S97" s="41"/>
      <c r="T97" s="41"/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  <c r="AF97" s="41"/>
      <c r="AG97" s="41"/>
      <c r="AH97" s="41"/>
      <c r="AI97" s="41"/>
      <c r="AJ97" s="41"/>
      <c r="AK97" s="41"/>
      <c r="AL97" s="41"/>
      <c r="AM97" s="41"/>
      <c r="AN97" s="41"/>
      <c r="AO97" s="41"/>
      <c r="AP97" s="41"/>
      <c r="AQ97" s="41"/>
      <c r="AR97" s="45"/>
      <c r="AS97" s="39"/>
      <c r="AT97" s="39"/>
      <c r="AU97" s="39"/>
      <c r="AV97" s="39"/>
      <c r="AW97" s="39"/>
      <c r="AX97" s="39"/>
      <c r="AY97" s="39"/>
      <c r="AZ97" s="39"/>
      <c r="BA97" s="39"/>
      <c r="BB97" s="39"/>
      <c r="BC97" s="39"/>
      <c r="BD97" s="39"/>
      <c r="BE97" s="39"/>
    </row>
    <row r="98" s="2" customFormat="1" ht="6.96" customHeight="1">
      <c r="A98" s="39"/>
      <c r="B98" s="67"/>
      <c r="C98" s="68"/>
      <c r="D98" s="68"/>
      <c r="E98" s="68"/>
      <c r="F98" s="68"/>
      <c r="G98" s="68"/>
      <c r="H98" s="68"/>
      <c r="I98" s="68"/>
      <c r="J98" s="68"/>
      <c r="K98" s="68"/>
      <c r="L98" s="68"/>
      <c r="M98" s="68"/>
      <c r="N98" s="68"/>
      <c r="O98" s="68"/>
      <c r="P98" s="68"/>
      <c r="Q98" s="68"/>
      <c r="R98" s="68"/>
      <c r="S98" s="68"/>
      <c r="T98" s="68"/>
      <c r="U98" s="68"/>
      <c r="V98" s="68"/>
      <c r="W98" s="68"/>
      <c r="X98" s="68"/>
      <c r="Y98" s="68"/>
      <c r="Z98" s="68"/>
      <c r="AA98" s="68"/>
      <c r="AB98" s="68"/>
      <c r="AC98" s="68"/>
      <c r="AD98" s="68"/>
      <c r="AE98" s="68"/>
      <c r="AF98" s="68"/>
      <c r="AG98" s="68"/>
      <c r="AH98" s="68"/>
      <c r="AI98" s="68"/>
      <c r="AJ98" s="68"/>
      <c r="AK98" s="68"/>
      <c r="AL98" s="68"/>
      <c r="AM98" s="68"/>
      <c r="AN98" s="68"/>
      <c r="AO98" s="68"/>
      <c r="AP98" s="68"/>
      <c r="AQ98" s="68"/>
      <c r="AR98" s="45"/>
      <c r="AS98" s="39"/>
      <c r="AT98" s="39"/>
      <c r="AU98" s="39"/>
      <c r="AV98" s="39"/>
      <c r="AW98" s="39"/>
      <c r="AX98" s="39"/>
      <c r="AY98" s="39"/>
      <c r="AZ98" s="39"/>
      <c r="BA98" s="39"/>
      <c r="BB98" s="39"/>
      <c r="BC98" s="39"/>
      <c r="BD98" s="39"/>
      <c r="BE98" s="39"/>
    </row>
  </sheetData>
  <sheetProtection sheet="1" formatColumns="0" formatRows="0" objects="1" scenarios="1" spinCount="100000" saltValue="s1y9G9w/tkG0M09dyp5HAVjTnE4cYXXuuYYFKr6TEJ6XIfia2lcnrre0auSHYKEb4DvdqczAeG3USIQ+ZbPWJw==" hashValue="RfYfTAcb/X2ZK6cDhNnHt19zgJsmRk7mQAE3xGEWJOWmfKjZ4ZKo23ISl7zqSJWR01hlTyt8DyA1tRPXTCaHrQ==" algorithmName="SHA-512" password="CA9C"/>
  <mergeCells count="46"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G94:AM94"/>
    <mergeCell ref="AN94:AP94"/>
    <mergeCell ref="AR2:BE2"/>
  </mergeCells>
  <hyperlinks>
    <hyperlink ref="A95" location="'SO 001 - Příprava území'!C2" display="/"/>
    <hyperlink ref="A96" location="'SO 101 - Komunikace a zpe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85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86</v>
      </c>
    </row>
    <row r="4" s="1" customFormat="1" ht="24.96" customHeight="1">
      <c r="B4" s="21"/>
      <c r="D4" s="139" t="s">
        <v>90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16.5" customHeight="1">
      <c r="B7" s="21"/>
      <c r="E7" s="142" t="str">
        <f>'Rekapitulace stavby'!K6</f>
        <v>ZTV lokalita Laziště, Otrokovice - verze 1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91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92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20</v>
      </c>
      <c r="E12" s="39"/>
      <c r="F12" s="144" t="s">
        <v>93</v>
      </c>
      <c r="G12" s="39"/>
      <c r="H12" s="39"/>
      <c r="I12" s="141" t="s">
        <v>22</v>
      </c>
      <c r="J12" s="145" t="str">
        <f>'Rekapitulace stavby'!AN8</f>
        <v>11. 7. 2023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tr">
        <f>IF('Rekapitulace stavby'!AN10="","",'Rekapitulace stavby'!AN10)</f>
        <v/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tr">
        <f>IF('Rekapitulace stavby'!E11="","",'Rekapitulace stavby'!E11)</f>
        <v>Město Otrokovice</v>
      </c>
      <c r="F15" s="39"/>
      <c r="G15" s="39"/>
      <c r="H15" s="39"/>
      <c r="I15" s="141" t="s">
        <v>27</v>
      </c>
      <c r="J15" s="144" t="str">
        <f>IF('Rekapitulace stavby'!AN11="","",'Rekapitulace stavby'!AN11)</f>
        <v/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28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27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30</v>
      </c>
      <c r="E20" s="39"/>
      <c r="F20" s="39"/>
      <c r="G20" s="39"/>
      <c r="H20" s="39"/>
      <c r="I20" s="141" t="s">
        <v>25</v>
      </c>
      <c r="J20" s="144" t="str">
        <f>IF('Rekapitulace stavby'!AN16="","",'Rekapitulace stavby'!AN16)</f>
        <v/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tr">
        <f>IF('Rekapitulace stavby'!E17="","",'Rekapitulace stavby'!E17)</f>
        <v>Ing.J.Bačík</v>
      </c>
      <c r="F21" s="39"/>
      <c r="G21" s="39"/>
      <c r="H21" s="39"/>
      <c r="I21" s="141" t="s">
        <v>27</v>
      </c>
      <c r="J21" s="144" t="str">
        <f>IF('Rekapitulace stavby'!AN17="","",'Rekapitulace stavby'!AN17)</f>
        <v/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33</v>
      </c>
      <c r="E23" s="39"/>
      <c r="F23" s="39"/>
      <c r="G23" s="39"/>
      <c r="H23" s="39"/>
      <c r="I23" s="141" t="s">
        <v>25</v>
      </c>
      <c r="J23" s="144" t="str">
        <f>IF('Rekapitulace stavby'!AN19="","",'Rekapitulace stavby'!AN19)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tr">
        <f>IF('Rekapitulace stavby'!E20="","",'Rekapitulace stavby'!E20)</f>
        <v>Ing.L.Alster</v>
      </c>
      <c r="F24" s="39"/>
      <c r="G24" s="39"/>
      <c r="H24" s="39"/>
      <c r="I24" s="141" t="s">
        <v>27</v>
      </c>
      <c r="J24" s="144" t="str">
        <f>IF('Rekapitulace stavby'!AN20="","",'Rekapitulace stavby'!AN20)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35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36</v>
      </c>
      <c r="E30" s="39"/>
      <c r="F30" s="39"/>
      <c r="G30" s="39"/>
      <c r="H30" s="39"/>
      <c r="I30" s="39"/>
      <c r="J30" s="152">
        <f>ROUND(J120,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38</v>
      </c>
      <c r="G32" s="39"/>
      <c r="H32" s="39"/>
      <c r="I32" s="153" t="s">
        <v>37</v>
      </c>
      <c r="J32" s="153" t="s">
        <v>39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40</v>
      </c>
      <c r="E33" s="141" t="s">
        <v>41</v>
      </c>
      <c r="F33" s="155">
        <f>ROUND((SUM(BE120:BE197)),  2)</f>
        <v>0</v>
      </c>
      <c r="G33" s="39"/>
      <c r="H33" s="39"/>
      <c r="I33" s="156">
        <v>0.20999999999999999</v>
      </c>
      <c r="J33" s="155">
        <f>ROUND(((SUM(BE120:BE197))*I33),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42</v>
      </c>
      <c r="F34" s="155">
        <f>ROUND((SUM(BF120:BF197)),  2)</f>
        <v>0</v>
      </c>
      <c r="G34" s="39"/>
      <c r="H34" s="39"/>
      <c r="I34" s="156">
        <v>0.14999999999999999</v>
      </c>
      <c r="J34" s="155">
        <f>ROUND(((SUM(BF120:BF197))*I34),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43</v>
      </c>
      <c r="F35" s="155">
        <f>ROUND((SUM(BG120:BG197)),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44</v>
      </c>
      <c r="F36" s="155">
        <f>ROUND((SUM(BH120:BH197)),  2)</f>
        <v>0</v>
      </c>
      <c r="G36" s="39"/>
      <c r="H36" s="39"/>
      <c r="I36" s="156">
        <v>0.14999999999999999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45</v>
      </c>
      <c r="F37" s="155">
        <f>ROUND((SUM(BI120:BI197)),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46</v>
      </c>
      <c r="E39" s="159"/>
      <c r="F39" s="159"/>
      <c r="G39" s="160" t="s">
        <v>47</v>
      </c>
      <c r="H39" s="161" t="s">
        <v>48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4" t="s">
        <v>49</v>
      </c>
      <c r="E50" s="165"/>
      <c r="F50" s="165"/>
      <c r="G50" s="164" t="s">
        <v>50</v>
      </c>
      <c r="H50" s="165"/>
      <c r="I50" s="165"/>
      <c r="J50" s="165"/>
      <c r="K50" s="16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6" t="s">
        <v>51</v>
      </c>
      <c r="E61" s="167"/>
      <c r="F61" s="168" t="s">
        <v>52</v>
      </c>
      <c r="G61" s="166" t="s">
        <v>51</v>
      </c>
      <c r="H61" s="167"/>
      <c r="I61" s="167"/>
      <c r="J61" s="169" t="s">
        <v>52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4" t="s">
        <v>53</v>
      </c>
      <c r="E65" s="170"/>
      <c r="F65" s="170"/>
      <c r="G65" s="164" t="s">
        <v>54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6" t="s">
        <v>51</v>
      </c>
      <c r="E76" s="167"/>
      <c r="F76" s="168" t="s">
        <v>52</v>
      </c>
      <c r="G76" s="166" t="s">
        <v>51</v>
      </c>
      <c r="H76" s="167"/>
      <c r="I76" s="167"/>
      <c r="J76" s="169" t="s">
        <v>52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94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5" t="str">
        <f>E7</f>
        <v>ZTV lokalita Laziště, Otrokovice - verze 1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91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SO 001 - Příprava území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 xml:space="preserve"> </v>
      </c>
      <c r="G89" s="41"/>
      <c r="H89" s="41"/>
      <c r="I89" s="33" t="s">
        <v>22</v>
      </c>
      <c r="J89" s="80" t="str">
        <f>IF(J12="","",J12)</f>
        <v>11. 7. 2023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>Město Otrokovice</v>
      </c>
      <c r="G91" s="41"/>
      <c r="H91" s="41"/>
      <c r="I91" s="33" t="s">
        <v>30</v>
      </c>
      <c r="J91" s="37" t="str">
        <f>E21</f>
        <v>Ing.J.Bačík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28</v>
      </c>
      <c r="D92" s="41"/>
      <c r="E92" s="41"/>
      <c r="F92" s="28" t="str">
        <f>IF(E18="","",E18)</f>
        <v>Vyplň údaj</v>
      </c>
      <c r="G92" s="41"/>
      <c r="H92" s="41"/>
      <c r="I92" s="33" t="s">
        <v>33</v>
      </c>
      <c r="J92" s="37" t="str">
        <f>E24</f>
        <v>Ing.L.Alster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95</v>
      </c>
      <c r="D94" s="177"/>
      <c r="E94" s="177"/>
      <c r="F94" s="177"/>
      <c r="G94" s="177"/>
      <c r="H94" s="177"/>
      <c r="I94" s="177"/>
      <c r="J94" s="178" t="s">
        <v>96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97</v>
      </c>
      <c r="D96" s="41"/>
      <c r="E96" s="41"/>
      <c r="F96" s="41"/>
      <c r="G96" s="41"/>
      <c r="H96" s="41"/>
      <c r="I96" s="41"/>
      <c r="J96" s="111">
        <f>J120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98</v>
      </c>
    </row>
    <row r="97" s="9" customFormat="1" ht="24.96" customHeight="1">
      <c r="A97" s="9"/>
      <c r="B97" s="180"/>
      <c r="C97" s="181"/>
      <c r="D97" s="182" t="s">
        <v>99</v>
      </c>
      <c r="E97" s="183"/>
      <c r="F97" s="183"/>
      <c r="G97" s="183"/>
      <c r="H97" s="183"/>
      <c r="I97" s="183"/>
      <c r="J97" s="184">
        <f>J121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100</v>
      </c>
      <c r="E98" s="189"/>
      <c r="F98" s="189"/>
      <c r="G98" s="189"/>
      <c r="H98" s="189"/>
      <c r="I98" s="189"/>
      <c r="J98" s="190">
        <f>J122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6"/>
      <c r="C99" s="187"/>
      <c r="D99" s="188" t="s">
        <v>101</v>
      </c>
      <c r="E99" s="189"/>
      <c r="F99" s="189"/>
      <c r="G99" s="189"/>
      <c r="H99" s="189"/>
      <c r="I99" s="189"/>
      <c r="J99" s="190">
        <f>J166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6"/>
      <c r="C100" s="187"/>
      <c r="D100" s="188" t="s">
        <v>102</v>
      </c>
      <c r="E100" s="189"/>
      <c r="F100" s="189"/>
      <c r="G100" s="189"/>
      <c r="H100" s="189"/>
      <c r="I100" s="189"/>
      <c r="J100" s="190">
        <f>J182</f>
        <v>0</v>
      </c>
      <c r="K100" s="187"/>
      <c r="L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39"/>
      <c r="B101" s="40"/>
      <c r="C101" s="41"/>
      <c r="D101" s="41"/>
      <c r="E101" s="41"/>
      <c r="F101" s="41"/>
      <c r="G101" s="41"/>
      <c r="H101" s="41"/>
      <c r="I101" s="41"/>
      <c r="J101" s="41"/>
      <c r="K101" s="41"/>
      <c r="L101" s="64"/>
      <c r="S101" s="39"/>
      <c r="T101" s="39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</row>
    <row r="102" s="2" customFormat="1" ht="6.96" customHeight="1">
      <c r="A102" s="39"/>
      <c r="B102" s="67"/>
      <c r="C102" s="68"/>
      <c r="D102" s="68"/>
      <c r="E102" s="68"/>
      <c r="F102" s="68"/>
      <c r="G102" s="68"/>
      <c r="H102" s="68"/>
      <c r="I102" s="68"/>
      <c r="J102" s="68"/>
      <c r="K102" s="68"/>
      <c r="L102" s="64"/>
      <c r="S102" s="39"/>
      <c r="T102" s="39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</row>
    <row r="106" s="2" customFormat="1" ht="6.96" customHeight="1">
      <c r="A106" s="39"/>
      <c r="B106" s="69"/>
      <c r="C106" s="70"/>
      <c r="D106" s="70"/>
      <c r="E106" s="70"/>
      <c r="F106" s="70"/>
      <c r="G106" s="70"/>
      <c r="H106" s="70"/>
      <c r="I106" s="70"/>
      <c r="J106" s="70"/>
      <c r="K106" s="70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07" s="2" customFormat="1" ht="24.96" customHeight="1">
      <c r="A107" s="39"/>
      <c r="B107" s="40"/>
      <c r="C107" s="24" t="s">
        <v>103</v>
      </c>
      <c r="D107" s="41"/>
      <c r="E107" s="41"/>
      <c r="F107" s="41"/>
      <c r="G107" s="41"/>
      <c r="H107" s="41"/>
      <c r="I107" s="41"/>
      <c r="J107" s="41"/>
      <c r="K107" s="41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6.96" customHeight="1">
      <c r="A108" s="39"/>
      <c r="B108" s="40"/>
      <c r="C108" s="41"/>
      <c r="D108" s="41"/>
      <c r="E108" s="41"/>
      <c r="F108" s="41"/>
      <c r="G108" s="41"/>
      <c r="H108" s="41"/>
      <c r="I108" s="41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12" customHeight="1">
      <c r="A109" s="39"/>
      <c r="B109" s="40"/>
      <c r="C109" s="33" t="s">
        <v>16</v>
      </c>
      <c r="D109" s="41"/>
      <c r="E109" s="41"/>
      <c r="F109" s="41"/>
      <c r="G109" s="41"/>
      <c r="H109" s="41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16.5" customHeight="1">
      <c r="A110" s="39"/>
      <c r="B110" s="40"/>
      <c r="C110" s="41"/>
      <c r="D110" s="41"/>
      <c r="E110" s="175" t="str">
        <f>E7</f>
        <v>ZTV lokalita Laziště, Otrokovice - verze 1</v>
      </c>
      <c r="F110" s="33"/>
      <c r="G110" s="33"/>
      <c r="H110" s="33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2" customHeight="1">
      <c r="A111" s="39"/>
      <c r="B111" s="40"/>
      <c r="C111" s="33" t="s">
        <v>91</v>
      </c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6.5" customHeight="1">
      <c r="A112" s="39"/>
      <c r="B112" s="40"/>
      <c r="C112" s="41"/>
      <c r="D112" s="41"/>
      <c r="E112" s="77" t="str">
        <f>E9</f>
        <v>SO 001 - Příprava území</v>
      </c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6.96" customHeight="1">
      <c r="A113" s="39"/>
      <c r="B113" s="40"/>
      <c r="C113" s="41"/>
      <c r="D113" s="41"/>
      <c r="E113" s="41"/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2" customHeight="1">
      <c r="A114" s="39"/>
      <c r="B114" s="40"/>
      <c r="C114" s="33" t="s">
        <v>20</v>
      </c>
      <c r="D114" s="41"/>
      <c r="E114" s="41"/>
      <c r="F114" s="28" t="str">
        <f>F12</f>
        <v xml:space="preserve"> </v>
      </c>
      <c r="G114" s="41"/>
      <c r="H114" s="41"/>
      <c r="I114" s="33" t="s">
        <v>22</v>
      </c>
      <c r="J114" s="80" t="str">
        <f>IF(J12="","",J12)</f>
        <v>11. 7. 2023</v>
      </c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6.96" customHeight="1">
      <c r="A115" s="39"/>
      <c r="B115" s="40"/>
      <c r="C115" s="41"/>
      <c r="D115" s="41"/>
      <c r="E115" s="41"/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5.15" customHeight="1">
      <c r="A116" s="39"/>
      <c r="B116" s="40"/>
      <c r="C116" s="33" t="s">
        <v>24</v>
      </c>
      <c r="D116" s="41"/>
      <c r="E116" s="41"/>
      <c r="F116" s="28" t="str">
        <f>E15</f>
        <v>Město Otrokovice</v>
      </c>
      <c r="G116" s="41"/>
      <c r="H116" s="41"/>
      <c r="I116" s="33" t="s">
        <v>30</v>
      </c>
      <c r="J116" s="37" t="str">
        <f>E21</f>
        <v>Ing.J.Bačík</v>
      </c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5.15" customHeight="1">
      <c r="A117" s="39"/>
      <c r="B117" s="40"/>
      <c r="C117" s="33" t="s">
        <v>28</v>
      </c>
      <c r="D117" s="41"/>
      <c r="E117" s="41"/>
      <c r="F117" s="28" t="str">
        <f>IF(E18="","",E18)</f>
        <v>Vyplň údaj</v>
      </c>
      <c r="G117" s="41"/>
      <c r="H117" s="41"/>
      <c r="I117" s="33" t="s">
        <v>33</v>
      </c>
      <c r="J117" s="37" t="str">
        <f>E24</f>
        <v>Ing.L.Alster</v>
      </c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0.32" customHeight="1">
      <c r="A118" s="39"/>
      <c r="B118" s="40"/>
      <c r="C118" s="41"/>
      <c r="D118" s="41"/>
      <c r="E118" s="41"/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11" customFormat="1" ht="29.28" customHeight="1">
      <c r="A119" s="192"/>
      <c r="B119" s="193"/>
      <c r="C119" s="194" t="s">
        <v>104</v>
      </c>
      <c r="D119" s="195" t="s">
        <v>61</v>
      </c>
      <c r="E119" s="195" t="s">
        <v>57</v>
      </c>
      <c r="F119" s="195" t="s">
        <v>58</v>
      </c>
      <c r="G119" s="195" t="s">
        <v>105</v>
      </c>
      <c r="H119" s="195" t="s">
        <v>106</v>
      </c>
      <c r="I119" s="195" t="s">
        <v>107</v>
      </c>
      <c r="J119" s="196" t="s">
        <v>96</v>
      </c>
      <c r="K119" s="197" t="s">
        <v>108</v>
      </c>
      <c r="L119" s="198"/>
      <c r="M119" s="101" t="s">
        <v>1</v>
      </c>
      <c r="N119" s="102" t="s">
        <v>40</v>
      </c>
      <c r="O119" s="102" t="s">
        <v>109</v>
      </c>
      <c r="P119" s="102" t="s">
        <v>110</v>
      </c>
      <c r="Q119" s="102" t="s">
        <v>111</v>
      </c>
      <c r="R119" s="102" t="s">
        <v>112</v>
      </c>
      <c r="S119" s="102" t="s">
        <v>113</v>
      </c>
      <c r="T119" s="103" t="s">
        <v>114</v>
      </c>
      <c r="U119" s="192"/>
      <c r="V119" s="192"/>
      <c r="W119" s="192"/>
      <c r="X119" s="192"/>
      <c r="Y119" s="192"/>
      <c r="Z119" s="192"/>
      <c r="AA119" s="192"/>
      <c r="AB119" s="192"/>
      <c r="AC119" s="192"/>
      <c r="AD119" s="192"/>
      <c r="AE119" s="192"/>
    </row>
    <row r="120" s="2" customFormat="1" ht="22.8" customHeight="1">
      <c r="A120" s="39"/>
      <c r="B120" s="40"/>
      <c r="C120" s="108" t="s">
        <v>115</v>
      </c>
      <c r="D120" s="41"/>
      <c r="E120" s="41"/>
      <c r="F120" s="41"/>
      <c r="G120" s="41"/>
      <c r="H120" s="41"/>
      <c r="I120" s="41"/>
      <c r="J120" s="199">
        <f>BK120</f>
        <v>0</v>
      </c>
      <c r="K120" s="41"/>
      <c r="L120" s="45"/>
      <c r="M120" s="104"/>
      <c r="N120" s="200"/>
      <c r="O120" s="105"/>
      <c r="P120" s="201">
        <f>P121</f>
        <v>0</v>
      </c>
      <c r="Q120" s="105"/>
      <c r="R120" s="201">
        <f>R121</f>
        <v>28.036999999999999</v>
      </c>
      <c r="S120" s="105"/>
      <c r="T120" s="202">
        <f>T121</f>
        <v>125.72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T120" s="18" t="s">
        <v>75</v>
      </c>
      <c r="AU120" s="18" t="s">
        <v>98</v>
      </c>
      <c r="BK120" s="203">
        <f>BK121</f>
        <v>0</v>
      </c>
    </row>
    <row r="121" s="12" customFormat="1" ht="25.92" customHeight="1">
      <c r="A121" s="12"/>
      <c r="B121" s="204"/>
      <c r="C121" s="205"/>
      <c r="D121" s="206" t="s">
        <v>75</v>
      </c>
      <c r="E121" s="207" t="s">
        <v>116</v>
      </c>
      <c r="F121" s="207" t="s">
        <v>117</v>
      </c>
      <c r="G121" s="205"/>
      <c r="H121" s="205"/>
      <c r="I121" s="208"/>
      <c r="J121" s="209">
        <f>BK121</f>
        <v>0</v>
      </c>
      <c r="K121" s="205"/>
      <c r="L121" s="210"/>
      <c r="M121" s="211"/>
      <c r="N121" s="212"/>
      <c r="O121" s="212"/>
      <c r="P121" s="213">
        <f>P122+P166+P182</f>
        <v>0</v>
      </c>
      <c r="Q121" s="212"/>
      <c r="R121" s="213">
        <f>R122+R166+R182</f>
        <v>28.036999999999999</v>
      </c>
      <c r="S121" s="212"/>
      <c r="T121" s="214">
        <f>T122+T166+T182</f>
        <v>125.72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15" t="s">
        <v>84</v>
      </c>
      <c r="AT121" s="216" t="s">
        <v>75</v>
      </c>
      <c r="AU121" s="216" t="s">
        <v>76</v>
      </c>
      <c r="AY121" s="215" t="s">
        <v>118</v>
      </c>
      <c r="BK121" s="217">
        <f>BK122+BK166+BK182</f>
        <v>0</v>
      </c>
    </row>
    <row r="122" s="12" customFormat="1" ht="22.8" customHeight="1">
      <c r="A122" s="12"/>
      <c r="B122" s="204"/>
      <c r="C122" s="205"/>
      <c r="D122" s="206" t="s">
        <v>75</v>
      </c>
      <c r="E122" s="218" t="s">
        <v>84</v>
      </c>
      <c r="F122" s="218" t="s">
        <v>119</v>
      </c>
      <c r="G122" s="205"/>
      <c r="H122" s="205"/>
      <c r="I122" s="208"/>
      <c r="J122" s="219">
        <f>BK122</f>
        <v>0</v>
      </c>
      <c r="K122" s="205"/>
      <c r="L122" s="210"/>
      <c r="M122" s="211"/>
      <c r="N122" s="212"/>
      <c r="O122" s="212"/>
      <c r="P122" s="213">
        <f>SUM(P123:P165)</f>
        <v>0</v>
      </c>
      <c r="Q122" s="212"/>
      <c r="R122" s="213">
        <f>SUM(R123:R165)</f>
        <v>28.036999999999999</v>
      </c>
      <c r="S122" s="212"/>
      <c r="T122" s="214">
        <f>SUM(T123:T165)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5" t="s">
        <v>84</v>
      </c>
      <c r="AT122" s="216" t="s">
        <v>75</v>
      </c>
      <c r="AU122" s="216" t="s">
        <v>84</v>
      </c>
      <c r="AY122" s="215" t="s">
        <v>118</v>
      </c>
      <c r="BK122" s="217">
        <f>SUM(BK123:BK165)</f>
        <v>0</v>
      </c>
    </row>
    <row r="123" s="2" customFormat="1" ht="37.8" customHeight="1">
      <c r="A123" s="39"/>
      <c r="B123" s="40"/>
      <c r="C123" s="220" t="s">
        <v>84</v>
      </c>
      <c r="D123" s="220" t="s">
        <v>120</v>
      </c>
      <c r="E123" s="221" t="s">
        <v>121</v>
      </c>
      <c r="F123" s="222" t="s">
        <v>122</v>
      </c>
      <c r="G123" s="223" t="s">
        <v>123</v>
      </c>
      <c r="H123" s="224">
        <v>1052.816</v>
      </c>
      <c r="I123" s="225"/>
      <c r="J123" s="226">
        <f>ROUND(I123*H123,2)</f>
        <v>0</v>
      </c>
      <c r="K123" s="227"/>
      <c r="L123" s="45"/>
      <c r="M123" s="228" t="s">
        <v>1</v>
      </c>
      <c r="N123" s="229" t="s">
        <v>41</v>
      </c>
      <c r="O123" s="92"/>
      <c r="P123" s="230">
        <f>O123*H123</f>
        <v>0</v>
      </c>
      <c r="Q123" s="230">
        <v>0</v>
      </c>
      <c r="R123" s="230">
        <f>Q123*H123</f>
        <v>0</v>
      </c>
      <c r="S123" s="230">
        <v>0</v>
      </c>
      <c r="T123" s="231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32" t="s">
        <v>124</v>
      </c>
      <c r="AT123" s="232" t="s">
        <v>120</v>
      </c>
      <c r="AU123" s="232" t="s">
        <v>86</v>
      </c>
      <c r="AY123" s="18" t="s">
        <v>118</v>
      </c>
      <c r="BE123" s="233">
        <f>IF(N123="základní",J123,0)</f>
        <v>0</v>
      </c>
      <c r="BF123" s="233">
        <f>IF(N123="snížená",J123,0)</f>
        <v>0</v>
      </c>
      <c r="BG123" s="233">
        <f>IF(N123="zákl. přenesená",J123,0)</f>
        <v>0</v>
      </c>
      <c r="BH123" s="233">
        <f>IF(N123="sníž. přenesená",J123,0)</f>
        <v>0</v>
      </c>
      <c r="BI123" s="233">
        <f>IF(N123="nulová",J123,0)</f>
        <v>0</v>
      </c>
      <c r="BJ123" s="18" t="s">
        <v>84</v>
      </c>
      <c r="BK123" s="233">
        <f>ROUND(I123*H123,2)</f>
        <v>0</v>
      </c>
      <c r="BL123" s="18" t="s">
        <v>124</v>
      </c>
      <c r="BM123" s="232" t="s">
        <v>125</v>
      </c>
    </row>
    <row r="124" s="13" customFormat="1">
      <c r="A124" s="13"/>
      <c r="B124" s="234"/>
      <c r="C124" s="235"/>
      <c r="D124" s="236" t="s">
        <v>126</v>
      </c>
      <c r="E124" s="237" t="s">
        <v>1</v>
      </c>
      <c r="F124" s="238" t="s">
        <v>127</v>
      </c>
      <c r="G124" s="235"/>
      <c r="H124" s="237" t="s">
        <v>1</v>
      </c>
      <c r="I124" s="239"/>
      <c r="J124" s="235"/>
      <c r="K124" s="235"/>
      <c r="L124" s="240"/>
      <c r="M124" s="241"/>
      <c r="N124" s="242"/>
      <c r="O124" s="242"/>
      <c r="P124" s="242"/>
      <c r="Q124" s="242"/>
      <c r="R124" s="242"/>
      <c r="S124" s="242"/>
      <c r="T124" s="243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44" t="s">
        <v>126</v>
      </c>
      <c r="AU124" s="244" t="s">
        <v>86</v>
      </c>
      <c r="AV124" s="13" t="s">
        <v>84</v>
      </c>
      <c r="AW124" s="13" t="s">
        <v>32</v>
      </c>
      <c r="AX124" s="13" t="s">
        <v>76</v>
      </c>
      <c r="AY124" s="244" t="s">
        <v>118</v>
      </c>
    </row>
    <row r="125" s="14" customFormat="1">
      <c r="A125" s="14"/>
      <c r="B125" s="245"/>
      <c r="C125" s="246"/>
      <c r="D125" s="236" t="s">
        <v>126</v>
      </c>
      <c r="E125" s="247" t="s">
        <v>1</v>
      </c>
      <c r="F125" s="248" t="s">
        <v>128</v>
      </c>
      <c r="G125" s="246"/>
      <c r="H125" s="249">
        <v>305</v>
      </c>
      <c r="I125" s="250"/>
      <c r="J125" s="246"/>
      <c r="K125" s="246"/>
      <c r="L125" s="251"/>
      <c r="M125" s="252"/>
      <c r="N125" s="253"/>
      <c r="O125" s="253"/>
      <c r="P125" s="253"/>
      <c r="Q125" s="253"/>
      <c r="R125" s="253"/>
      <c r="S125" s="253"/>
      <c r="T125" s="254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255" t="s">
        <v>126</v>
      </c>
      <c r="AU125" s="255" t="s">
        <v>86</v>
      </c>
      <c r="AV125" s="14" t="s">
        <v>86</v>
      </c>
      <c r="AW125" s="14" t="s">
        <v>32</v>
      </c>
      <c r="AX125" s="14" t="s">
        <v>76</v>
      </c>
      <c r="AY125" s="255" t="s">
        <v>118</v>
      </c>
    </row>
    <row r="126" s="14" customFormat="1">
      <c r="A126" s="14"/>
      <c r="B126" s="245"/>
      <c r="C126" s="246"/>
      <c r="D126" s="236" t="s">
        <v>126</v>
      </c>
      <c r="E126" s="247" t="s">
        <v>1</v>
      </c>
      <c r="F126" s="248" t="s">
        <v>129</v>
      </c>
      <c r="G126" s="246"/>
      <c r="H126" s="249">
        <v>269</v>
      </c>
      <c r="I126" s="250"/>
      <c r="J126" s="246"/>
      <c r="K126" s="246"/>
      <c r="L126" s="251"/>
      <c r="M126" s="252"/>
      <c r="N126" s="253"/>
      <c r="O126" s="253"/>
      <c r="P126" s="253"/>
      <c r="Q126" s="253"/>
      <c r="R126" s="253"/>
      <c r="S126" s="253"/>
      <c r="T126" s="254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55" t="s">
        <v>126</v>
      </c>
      <c r="AU126" s="255" t="s">
        <v>86</v>
      </c>
      <c r="AV126" s="14" t="s">
        <v>86</v>
      </c>
      <c r="AW126" s="14" t="s">
        <v>32</v>
      </c>
      <c r="AX126" s="14" t="s">
        <v>76</v>
      </c>
      <c r="AY126" s="255" t="s">
        <v>118</v>
      </c>
    </row>
    <row r="127" s="15" customFormat="1">
      <c r="A127" s="15"/>
      <c r="B127" s="256"/>
      <c r="C127" s="257"/>
      <c r="D127" s="236" t="s">
        <v>126</v>
      </c>
      <c r="E127" s="258" t="s">
        <v>1</v>
      </c>
      <c r="F127" s="259" t="s">
        <v>130</v>
      </c>
      <c r="G127" s="257"/>
      <c r="H127" s="260">
        <v>574</v>
      </c>
      <c r="I127" s="261"/>
      <c r="J127" s="257"/>
      <c r="K127" s="257"/>
      <c r="L127" s="262"/>
      <c r="M127" s="263"/>
      <c r="N127" s="264"/>
      <c r="O127" s="264"/>
      <c r="P127" s="264"/>
      <c r="Q127" s="264"/>
      <c r="R127" s="264"/>
      <c r="S127" s="264"/>
      <c r="T127" s="265"/>
      <c r="U127" s="15"/>
      <c r="V127" s="15"/>
      <c r="W127" s="15"/>
      <c r="X127" s="15"/>
      <c r="Y127" s="15"/>
      <c r="Z127" s="15"/>
      <c r="AA127" s="15"/>
      <c r="AB127" s="15"/>
      <c r="AC127" s="15"/>
      <c r="AD127" s="15"/>
      <c r="AE127" s="15"/>
      <c r="AT127" s="266" t="s">
        <v>126</v>
      </c>
      <c r="AU127" s="266" t="s">
        <v>86</v>
      </c>
      <c r="AV127" s="15" t="s">
        <v>131</v>
      </c>
      <c r="AW127" s="15" t="s">
        <v>32</v>
      </c>
      <c r="AX127" s="15" t="s">
        <v>76</v>
      </c>
      <c r="AY127" s="266" t="s">
        <v>118</v>
      </c>
    </row>
    <row r="128" s="13" customFormat="1">
      <c r="A128" s="13"/>
      <c r="B128" s="234"/>
      <c r="C128" s="235"/>
      <c r="D128" s="236" t="s">
        <v>126</v>
      </c>
      <c r="E128" s="237" t="s">
        <v>1</v>
      </c>
      <c r="F128" s="238" t="s">
        <v>132</v>
      </c>
      <c r="G128" s="235"/>
      <c r="H128" s="237" t="s">
        <v>1</v>
      </c>
      <c r="I128" s="239"/>
      <c r="J128" s="235"/>
      <c r="K128" s="235"/>
      <c r="L128" s="240"/>
      <c r="M128" s="241"/>
      <c r="N128" s="242"/>
      <c r="O128" s="242"/>
      <c r="P128" s="242"/>
      <c r="Q128" s="242"/>
      <c r="R128" s="242"/>
      <c r="S128" s="242"/>
      <c r="T128" s="243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4" t="s">
        <v>126</v>
      </c>
      <c r="AU128" s="244" t="s">
        <v>86</v>
      </c>
      <c r="AV128" s="13" t="s">
        <v>84</v>
      </c>
      <c r="AW128" s="13" t="s">
        <v>32</v>
      </c>
      <c r="AX128" s="13" t="s">
        <v>76</v>
      </c>
      <c r="AY128" s="244" t="s">
        <v>118</v>
      </c>
    </row>
    <row r="129" s="14" customFormat="1">
      <c r="A129" s="14"/>
      <c r="B129" s="245"/>
      <c r="C129" s="246"/>
      <c r="D129" s="236" t="s">
        <v>126</v>
      </c>
      <c r="E129" s="247" t="s">
        <v>1</v>
      </c>
      <c r="F129" s="248" t="s">
        <v>133</v>
      </c>
      <c r="G129" s="246"/>
      <c r="H129" s="249">
        <v>301.536</v>
      </c>
      <c r="I129" s="250"/>
      <c r="J129" s="246"/>
      <c r="K129" s="246"/>
      <c r="L129" s="251"/>
      <c r="M129" s="252"/>
      <c r="N129" s="253"/>
      <c r="O129" s="253"/>
      <c r="P129" s="253"/>
      <c r="Q129" s="253"/>
      <c r="R129" s="253"/>
      <c r="S129" s="253"/>
      <c r="T129" s="254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55" t="s">
        <v>126</v>
      </c>
      <c r="AU129" s="255" t="s">
        <v>86</v>
      </c>
      <c r="AV129" s="14" t="s">
        <v>86</v>
      </c>
      <c r="AW129" s="14" t="s">
        <v>32</v>
      </c>
      <c r="AX129" s="14" t="s">
        <v>76</v>
      </c>
      <c r="AY129" s="255" t="s">
        <v>118</v>
      </c>
    </row>
    <row r="130" s="15" customFormat="1">
      <c r="A130" s="15"/>
      <c r="B130" s="256"/>
      <c r="C130" s="257"/>
      <c r="D130" s="236" t="s">
        <v>126</v>
      </c>
      <c r="E130" s="258" t="s">
        <v>1</v>
      </c>
      <c r="F130" s="259" t="s">
        <v>130</v>
      </c>
      <c r="G130" s="257"/>
      <c r="H130" s="260">
        <v>301.536</v>
      </c>
      <c r="I130" s="261"/>
      <c r="J130" s="257"/>
      <c r="K130" s="257"/>
      <c r="L130" s="262"/>
      <c r="M130" s="263"/>
      <c r="N130" s="264"/>
      <c r="O130" s="264"/>
      <c r="P130" s="264"/>
      <c r="Q130" s="264"/>
      <c r="R130" s="264"/>
      <c r="S130" s="264"/>
      <c r="T130" s="265"/>
      <c r="U130" s="15"/>
      <c r="V130" s="15"/>
      <c r="W130" s="15"/>
      <c r="X130" s="15"/>
      <c r="Y130" s="15"/>
      <c r="Z130" s="15"/>
      <c r="AA130" s="15"/>
      <c r="AB130" s="15"/>
      <c r="AC130" s="15"/>
      <c r="AD130" s="15"/>
      <c r="AE130" s="15"/>
      <c r="AT130" s="266" t="s">
        <v>126</v>
      </c>
      <c r="AU130" s="266" t="s">
        <v>86</v>
      </c>
      <c r="AV130" s="15" t="s">
        <v>131</v>
      </c>
      <c r="AW130" s="15" t="s">
        <v>32</v>
      </c>
      <c r="AX130" s="15" t="s">
        <v>76</v>
      </c>
      <c r="AY130" s="266" t="s">
        <v>118</v>
      </c>
    </row>
    <row r="131" s="13" customFormat="1">
      <c r="A131" s="13"/>
      <c r="B131" s="234"/>
      <c r="C131" s="235"/>
      <c r="D131" s="236" t="s">
        <v>126</v>
      </c>
      <c r="E131" s="237" t="s">
        <v>1</v>
      </c>
      <c r="F131" s="238" t="s">
        <v>134</v>
      </c>
      <c r="G131" s="235"/>
      <c r="H131" s="237" t="s">
        <v>1</v>
      </c>
      <c r="I131" s="239"/>
      <c r="J131" s="235"/>
      <c r="K131" s="235"/>
      <c r="L131" s="240"/>
      <c r="M131" s="241"/>
      <c r="N131" s="242"/>
      <c r="O131" s="242"/>
      <c r="P131" s="242"/>
      <c r="Q131" s="242"/>
      <c r="R131" s="242"/>
      <c r="S131" s="242"/>
      <c r="T131" s="243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4" t="s">
        <v>126</v>
      </c>
      <c r="AU131" s="244" t="s">
        <v>86</v>
      </c>
      <c r="AV131" s="13" t="s">
        <v>84</v>
      </c>
      <c r="AW131" s="13" t="s">
        <v>32</v>
      </c>
      <c r="AX131" s="13" t="s">
        <v>76</v>
      </c>
      <c r="AY131" s="244" t="s">
        <v>118</v>
      </c>
    </row>
    <row r="132" s="14" customFormat="1">
      <c r="A132" s="14"/>
      <c r="B132" s="245"/>
      <c r="C132" s="246"/>
      <c r="D132" s="236" t="s">
        <v>126</v>
      </c>
      <c r="E132" s="247" t="s">
        <v>1</v>
      </c>
      <c r="F132" s="248" t="s">
        <v>135</v>
      </c>
      <c r="G132" s="246"/>
      <c r="H132" s="249">
        <v>177.28</v>
      </c>
      <c r="I132" s="250"/>
      <c r="J132" s="246"/>
      <c r="K132" s="246"/>
      <c r="L132" s="251"/>
      <c r="M132" s="252"/>
      <c r="N132" s="253"/>
      <c r="O132" s="253"/>
      <c r="P132" s="253"/>
      <c r="Q132" s="253"/>
      <c r="R132" s="253"/>
      <c r="S132" s="253"/>
      <c r="T132" s="254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55" t="s">
        <v>126</v>
      </c>
      <c r="AU132" s="255" t="s">
        <v>86</v>
      </c>
      <c r="AV132" s="14" t="s">
        <v>86</v>
      </c>
      <c r="AW132" s="14" t="s">
        <v>32</v>
      </c>
      <c r="AX132" s="14" t="s">
        <v>76</v>
      </c>
      <c r="AY132" s="255" t="s">
        <v>118</v>
      </c>
    </row>
    <row r="133" s="15" customFormat="1">
      <c r="A133" s="15"/>
      <c r="B133" s="256"/>
      <c r="C133" s="257"/>
      <c r="D133" s="236" t="s">
        <v>126</v>
      </c>
      <c r="E133" s="258" t="s">
        <v>1</v>
      </c>
      <c r="F133" s="259" t="s">
        <v>130</v>
      </c>
      <c r="G133" s="257"/>
      <c r="H133" s="260">
        <v>177.28</v>
      </c>
      <c r="I133" s="261"/>
      <c r="J133" s="257"/>
      <c r="K133" s="257"/>
      <c r="L133" s="262"/>
      <c r="M133" s="263"/>
      <c r="N133" s="264"/>
      <c r="O133" s="264"/>
      <c r="P133" s="264"/>
      <c r="Q133" s="264"/>
      <c r="R133" s="264"/>
      <c r="S133" s="264"/>
      <c r="T133" s="265"/>
      <c r="U133" s="15"/>
      <c r="V133" s="15"/>
      <c r="W133" s="15"/>
      <c r="X133" s="15"/>
      <c r="Y133" s="15"/>
      <c r="Z133" s="15"/>
      <c r="AA133" s="15"/>
      <c r="AB133" s="15"/>
      <c r="AC133" s="15"/>
      <c r="AD133" s="15"/>
      <c r="AE133" s="15"/>
      <c r="AT133" s="266" t="s">
        <v>126</v>
      </c>
      <c r="AU133" s="266" t="s">
        <v>86</v>
      </c>
      <c r="AV133" s="15" t="s">
        <v>131</v>
      </c>
      <c r="AW133" s="15" t="s">
        <v>32</v>
      </c>
      <c r="AX133" s="15" t="s">
        <v>76</v>
      </c>
      <c r="AY133" s="266" t="s">
        <v>118</v>
      </c>
    </row>
    <row r="134" s="16" customFormat="1">
      <c r="A134" s="16"/>
      <c r="B134" s="267"/>
      <c r="C134" s="268"/>
      <c r="D134" s="236" t="s">
        <v>126</v>
      </c>
      <c r="E134" s="269" t="s">
        <v>1</v>
      </c>
      <c r="F134" s="270" t="s">
        <v>136</v>
      </c>
      <c r="G134" s="268"/>
      <c r="H134" s="271">
        <v>1052.816</v>
      </c>
      <c r="I134" s="272"/>
      <c r="J134" s="268"/>
      <c r="K134" s="268"/>
      <c r="L134" s="273"/>
      <c r="M134" s="274"/>
      <c r="N134" s="275"/>
      <c r="O134" s="275"/>
      <c r="P134" s="275"/>
      <c r="Q134" s="275"/>
      <c r="R134" s="275"/>
      <c r="S134" s="275"/>
      <c r="T134" s="276"/>
      <c r="U134" s="16"/>
      <c r="V134" s="16"/>
      <c r="W134" s="16"/>
      <c r="X134" s="16"/>
      <c r="Y134" s="16"/>
      <c r="Z134" s="16"/>
      <c r="AA134" s="16"/>
      <c r="AB134" s="16"/>
      <c r="AC134" s="16"/>
      <c r="AD134" s="16"/>
      <c r="AE134" s="16"/>
      <c r="AT134" s="277" t="s">
        <v>126</v>
      </c>
      <c r="AU134" s="277" t="s">
        <v>86</v>
      </c>
      <c r="AV134" s="16" t="s">
        <v>124</v>
      </c>
      <c r="AW134" s="16" t="s">
        <v>32</v>
      </c>
      <c r="AX134" s="16" t="s">
        <v>84</v>
      </c>
      <c r="AY134" s="277" t="s">
        <v>118</v>
      </c>
    </row>
    <row r="135" s="2" customFormat="1" ht="62.7" customHeight="1">
      <c r="A135" s="39"/>
      <c r="B135" s="40"/>
      <c r="C135" s="220" t="s">
        <v>86</v>
      </c>
      <c r="D135" s="220" t="s">
        <v>120</v>
      </c>
      <c r="E135" s="221" t="s">
        <v>137</v>
      </c>
      <c r="F135" s="222" t="s">
        <v>138</v>
      </c>
      <c r="G135" s="223" t="s">
        <v>123</v>
      </c>
      <c r="H135" s="224">
        <v>2105.6320000000001</v>
      </c>
      <c r="I135" s="225"/>
      <c r="J135" s="226">
        <f>ROUND(I135*H135,2)</f>
        <v>0</v>
      </c>
      <c r="K135" s="227"/>
      <c r="L135" s="45"/>
      <c r="M135" s="228" t="s">
        <v>1</v>
      </c>
      <c r="N135" s="229" t="s">
        <v>41</v>
      </c>
      <c r="O135" s="92"/>
      <c r="P135" s="230">
        <f>O135*H135</f>
        <v>0</v>
      </c>
      <c r="Q135" s="230">
        <v>0</v>
      </c>
      <c r="R135" s="230">
        <f>Q135*H135</f>
        <v>0</v>
      </c>
      <c r="S135" s="230">
        <v>0</v>
      </c>
      <c r="T135" s="231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32" t="s">
        <v>124</v>
      </c>
      <c r="AT135" s="232" t="s">
        <v>120</v>
      </c>
      <c r="AU135" s="232" t="s">
        <v>86</v>
      </c>
      <c r="AY135" s="18" t="s">
        <v>118</v>
      </c>
      <c r="BE135" s="233">
        <f>IF(N135="základní",J135,0)</f>
        <v>0</v>
      </c>
      <c r="BF135" s="233">
        <f>IF(N135="snížená",J135,0)</f>
        <v>0</v>
      </c>
      <c r="BG135" s="233">
        <f>IF(N135="zákl. přenesená",J135,0)</f>
        <v>0</v>
      </c>
      <c r="BH135" s="233">
        <f>IF(N135="sníž. přenesená",J135,0)</f>
        <v>0</v>
      </c>
      <c r="BI135" s="233">
        <f>IF(N135="nulová",J135,0)</f>
        <v>0</v>
      </c>
      <c r="BJ135" s="18" t="s">
        <v>84</v>
      </c>
      <c r="BK135" s="233">
        <f>ROUND(I135*H135,2)</f>
        <v>0</v>
      </c>
      <c r="BL135" s="18" t="s">
        <v>124</v>
      </c>
      <c r="BM135" s="232" t="s">
        <v>139</v>
      </c>
    </row>
    <row r="136" s="13" customFormat="1">
      <c r="A136" s="13"/>
      <c r="B136" s="234"/>
      <c r="C136" s="235"/>
      <c r="D136" s="236" t="s">
        <v>126</v>
      </c>
      <c r="E136" s="237" t="s">
        <v>1</v>
      </c>
      <c r="F136" s="238" t="s">
        <v>140</v>
      </c>
      <c r="G136" s="235"/>
      <c r="H136" s="237" t="s">
        <v>1</v>
      </c>
      <c r="I136" s="239"/>
      <c r="J136" s="235"/>
      <c r="K136" s="235"/>
      <c r="L136" s="240"/>
      <c r="M136" s="241"/>
      <c r="N136" s="242"/>
      <c r="O136" s="242"/>
      <c r="P136" s="242"/>
      <c r="Q136" s="242"/>
      <c r="R136" s="242"/>
      <c r="S136" s="242"/>
      <c r="T136" s="243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4" t="s">
        <v>126</v>
      </c>
      <c r="AU136" s="244" t="s">
        <v>86</v>
      </c>
      <c r="AV136" s="13" t="s">
        <v>84</v>
      </c>
      <c r="AW136" s="13" t="s">
        <v>32</v>
      </c>
      <c r="AX136" s="13" t="s">
        <v>76</v>
      </c>
      <c r="AY136" s="244" t="s">
        <v>118</v>
      </c>
    </row>
    <row r="137" s="13" customFormat="1">
      <c r="A137" s="13"/>
      <c r="B137" s="234"/>
      <c r="C137" s="235"/>
      <c r="D137" s="236" t="s">
        <v>126</v>
      </c>
      <c r="E137" s="237" t="s">
        <v>1</v>
      </c>
      <c r="F137" s="238" t="s">
        <v>141</v>
      </c>
      <c r="G137" s="235"/>
      <c r="H137" s="237" t="s">
        <v>1</v>
      </c>
      <c r="I137" s="239"/>
      <c r="J137" s="235"/>
      <c r="K137" s="235"/>
      <c r="L137" s="240"/>
      <c r="M137" s="241"/>
      <c r="N137" s="242"/>
      <c r="O137" s="242"/>
      <c r="P137" s="242"/>
      <c r="Q137" s="242"/>
      <c r="R137" s="242"/>
      <c r="S137" s="242"/>
      <c r="T137" s="243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4" t="s">
        <v>126</v>
      </c>
      <c r="AU137" s="244" t="s">
        <v>86</v>
      </c>
      <c r="AV137" s="13" t="s">
        <v>84</v>
      </c>
      <c r="AW137" s="13" t="s">
        <v>32</v>
      </c>
      <c r="AX137" s="13" t="s">
        <v>76</v>
      </c>
      <c r="AY137" s="244" t="s">
        <v>118</v>
      </c>
    </row>
    <row r="138" s="14" customFormat="1">
      <c r="A138" s="14"/>
      <c r="B138" s="245"/>
      <c r="C138" s="246"/>
      <c r="D138" s="236" t="s">
        <v>126</v>
      </c>
      <c r="E138" s="247" t="s">
        <v>1</v>
      </c>
      <c r="F138" s="248" t="s">
        <v>142</v>
      </c>
      <c r="G138" s="246"/>
      <c r="H138" s="249">
        <v>2105.6320000000001</v>
      </c>
      <c r="I138" s="250"/>
      <c r="J138" s="246"/>
      <c r="K138" s="246"/>
      <c r="L138" s="251"/>
      <c r="M138" s="252"/>
      <c r="N138" s="253"/>
      <c r="O138" s="253"/>
      <c r="P138" s="253"/>
      <c r="Q138" s="253"/>
      <c r="R138" s="253"/>
      <c r="S138" s="253"/>
      <c r="T138" s="254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55" t="s">
        <v>126</v>
      </c>
      <c r="AU138" s="255" t="s">
        <v>86</v>
      </c>
      <c r="AV138" s="14" t="s">
        <v>86</v>
      </c>
      <c r="AW138" s="14" t="s">
        <v>32</v>
      </c>
      <c r="AX138" s="14" t="s">
        <v>84</v>
      </c>
      <c r="AY138" s="255" t="s">
        <v>118</v>
      </c>
    </row>
    <row r="139" s="2" customFormat="1" ht="37.8" customHeight="1">
      <c r="A139" s="39"/>
      <c r="B139" s="40"/>
      <c r="C139" s="220" t="s">
        <v>131</v>
      </c>
      <c r="D139" s="220" t="s">
        <v>120</v>
      </c>
      <c r="E139" s="221" t="s">
        <v>143</v>
      </c>
      <c r="F139" s="222" t="s">
        <v>144</v>
      </c>
      <c r="G139" s="223" t="s">
        <v>123</v>
      </c>
      <c r="H139" s="224">
        <v>1052.816</v>
      </c>
      <c r="I139" s="225"/>
      <c r="J139" s="226">
        <f>ROUND(I139*H139,2)</f>
        <v>0</v>
      </c>
      <c r="K139" s="227"/>
      <c r="L139" s="45"/>
      <c r="M139" s="228" t="s">
        <v>1</v>
      </c>
      <c r="N139" s="229" t="s">
        <v>41</v>
      </c>
      <c r="O139" s="92"/>
      <c r="P139" s="230">
        <f>O139*H139</f>
        <v>0</v>
      </c>
      <c r="Q139" s="230">
        <v>0</v>
      </c>
      <c r="R139" s="230">
        <f>Q139*H139</f>
        <v>0</v>
      </c>
      <c r="S139" s="230">
        <v>0</v>
      </c>
      <c r="T139" s="231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32" t="s">
        <v>124</v>
      </c>
      <c r="AT139" s="232" t="s">
        <v>120</v>
      </c>
      <c r="AU139" s="232" t="s">
        <v>86</v>
      </c>
      <c r="AY139" s="18" t="s">
        <v>118</v>
      </c>
      <c r="BE139" s="233">
        <f>IF(N139="základní",J139,0)</f>
        <v>0</v>
      </c>
      <c r="BF139" s="233">
        <f>IF(N139="snížená",J139,0)</f>
        <v>0</v>
      </c>
      <c r="BG139" s="233">
        <f>IF(N139="zákl. přenesená",J139,0)</f>
        <v>0</v>
      </c>
      <c r="BH139" s="233">
        <f>IF(N139="sníž. přenesená",J139,0)</f>
        <v>0</v>
      </c>
      <c r="BI139" s="233">
        <f>IF(N139="nulová",J139,0)</f>
        <v>0</v>
      </c>
      <c r="BJ139" s="18" t="s">
        <v>84</v>
      </c>
      <c r="BK139" s="233">
        <f>ROUND(I139*H139,2)</f>
        <v>0</v>
      </c>
      <c r="BL139" s="18" t="s">
        <v>124</v>
      </c>
      <c r="BM139" s="232" t="s">
        <v>145</v>
      </c>
    </row>
    <row r="140" s="13" customFormat="1">
      <c r="A140" s="13"/>
      <c r="B140" s="234"/>
      <c r="C140" s="235"/>
      <c r="D140" s="236" t="s">
        <v>126</v>
      </c>
      <c r="E140" s="237" t="s">
        <v>1</v>
      </c>
      <c r="F140" s="238" t="s">
        <v>146</v>
      </c>
      <c r="G140" s="235"/>
      <c r="H140" s="237" t="s">
        <v>1</v>
      </c>
      <c r="I140" s="239"/>
      <c r="J140" s="235"/>
      <c r="K140" s="235"/>
      <c r="L140" s="240"/>
      <c r="M140" s="241"/>
      <c r="N140" s="242"/>
      <c r="O140" s="242"/>
      <c r="P140" s="242"/>
      <c r="Q140" s="242"/>
      <c r="R140" s="242"/>
      <c r="S140" s="242"/>
      <c r="T140" s="243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4" t="s">
        <v>126</v>
      </c>
      <c r="AU140" s="244" t="s">
        <v>86</v>
      </c>
      <c r="AV140" s="13" t="s">
        <v>84</v>
      </c>
      <c r="AW140" s="13" t="s">
        <v>32</v>
      </c>
      <c r="AX140" s="13" t="s">
        <v>76</v>
      </c>
      <c r="AY140" s="244" t="s">
        <v>118</v>
      </c>
    </row>
    <row r="141" s="14" customFormat="1">
      <c r="A141" s="14"/>
      <c r="B141" s="245"/>
      <c r="C141" s="246"/>
      <c r="D141" s="236" t="s">
        <v>126</v>
      </c>
      <c r="E141" s="247" t="s">
        <v>1</v>
      </c>
      <c r="F141" s="248" t="s">
        <v>147</v>
      </c>
      <c r="G141" s="246"/>
      <c r="H141" s="249">
        <v>1052.816</v>
      </c>
      <c r="I141" s="250"/>
      <c r="J141" s="246"/>
      <c r="K141" s="246"/>
      <c r="L141" s="251"/>
      <c r="M141" s="252"/>
      <c r="N141" s="253"/>
      <c r="O141" s="253"/>
      <c r="P141" s="253"/>
      <c r="Q141" s="253"/>
      <c r="R141" s="253"/>
      <c r="S141" s="253"/>
      <c r="T141" s="254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55" t="s">
        <v>126</v>
      </c>
      <c r="AU141" s="255" t="s">
        <v>86</v>
      </c>
      <c r="AV141" s="14" t="s">
        <v>86</v>
      </c>
      <c r="AW141" s="14" t="s">
        <v>32</v>
      </c>
      <c r="AX141" s="14" t="s">
        <v>84</v>
      </c>
      <c r="AY141" s="255" t="s">
        <v>118</v>
      </c>
    </row>
    <row r="142" s="2" customFormat="1" ht="44.25" customHeight="1">
      <c r="A142" s="39"/>
      <c r="B142" s="40"/>
      <c r="C142" s="220" t="s">
        <v>124</v>
      </c>
      <c r="D142" s="220" t="s">
        <v>120</v>
      </c>
      <c r="E142" s="221" t="s">
        <v>148</v>
      </c>
      <c r="F142" s="222" t="s">
        <v>149</v>
      </c>
      <c r="G142" s="223" t="s">
        <v>123</v>
      </c>
      <c r="H142" s="224">
        <v>1052.816</v>
      </c>
      <c r="I142" s="225"/>
      <c r="J142" s="226">
        <f>ROUND(I142*H142,2)</f>
        <v>0</v>
      </c>
      <c r="K142" s="227"/>
      <c r="L142" s="45"/>
      <c r="M142" s="228" t="s">
        <v>1</v>
      </c>
      <c r="N142" s="229" t="s">
        <v>41</v>
      </c>
      <c r="O142" s="92"/>
      <c r="P142" s="230">
        <f>O142*H142</f>
        <v>0</v>
      </c>
      <c r="Q142" s="230">
        <v>0</v>
      </c>
      <c r="R142" s="230">
        <f>Q142*H142</f>
        <v>0</v>
      </c>
      <c r="S142" s="230">
        <v>0</v>
      </c>
      <c r="T142" s="231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32" t="s">
        <v>124</v>
      </c>
      <c r="AT142" s="232" t="s">
        <v>120</v>
      </c>
      <c r="AU142" s="232" t="s">
        <v>86</v>
      </c>
      <c r="AY142" s="18" t="s">
        <v>118</v>
      </c>
      <c r="BE142" s="233">
        <f>IF(N142="základní",J142,0)</f>
        <v>0</v>
      </c>
      <c r="BF142" s="233">
        <f>IF(N142="snížená",J142,0)</f>
        <v>0</v>
      </c>
      <c r="BG142" s="233">
        <f>IF(N142="zákl. přenesená",J142,0)</f>
        <v>0</v>
      </c>
      <c r="BH142" s="233">
        <f>IF(N142="sníž. přenesená",J142,0)</f>
        <v>0</v>
      </c>
      <c r="BI142" s="233">
        <f>IF(N142="nulová",J142,0)</f>
        <v>0</v>
      </c>
      <c r="BJ142" s="18" t="s">
        <v>84</v>
      </c>
      <c r="BK142" s="233">
        <f>ROUND(I142*H142,2)</f>
        <v>0</v>
      </c>
      <c r="BL142" s="18" t="s">
        <v>124</v>
      </c>
      <c r="BM142" s="232" t="s">
        <v>150</v>
      </c>
    </row>
    <row r="143" s="14" customFormat="1">
      <c r="A143" s="14"/>
      <c r="B143" s="245"/>
      <c r="C143" s="246"/>
      <c r="D143" s="236" t="s">
        <v>126</v>
      </c>
      <c r="E143" s="247" t="s">
        <v>1</v>
      </c>
      <c r="F143" s="248" t="s">
        <v>147</v>
      </c>
      <c r="G143" s="246"/>
      <c r="H143" s="249">
        <v>1052.816</v>
      </c>
      <c r="I143" s="250"/>
      <c r="J143" s="246"/>
      <c r="K143" s="246"/>
      <c r="L143" s="251"/>
      <c r="M143" s="252"/>
      <c r="N143" s="253"/>
      <c r="O143" s="253"/>
      <c r="P143" s="253"/>
      <c r="Q143" s="253"/>
      <c r="R143" s="253"/>
      <c r="S143" s="253"/>
      <c r="T143" s="254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55" t="s">
        <v>126</v>
      </c>
      <c r="AU143" s="255" t="s">
        <v>86</v>
      </c>
      <c r="AV143" s="14" t="s">
        <v>86</v>
      </c>
      <c r="AW143" s="14" t="s">
        <v>32</v>
      </c>
      <c r="AX143" s="14" t="s">
        <v>84</v>
      </c>
      <c r="AY143" s="255" t="s">
        <v>118</v>
      </c>
    </row>
    <row r="144" s="2" customFormat="1" ht="49.05" customHeight="1">
      <c r="A144" s="39"/>
      <c r="B144" s="40"/>
      <c r="C144" s="220" t="s">
        <v>151</v>
      </c>
      <c r="D144" s="220" t="s">
        <v>120</v>
      </c>
      <c r="E144" s="221" t="s">
        <v>152</v>
      </c>
      <c r="F144" s="222" t="s">
        <v>153</v>
      </c>
      <c r="G144" s="223" t="s">
        <v>123</v>
      </c>
      <c r="H144" s="224">
        <v>463.416</v>
      </c>
      <c r="I144" s="225"/>
      <c r="J144" s="226">
        <f>ROUND(I144*H144,2)</f>
        <v>0</v>
      </c>
      <c r="K144" s="227"/>
      <c r="L144" s="45"/>
      <c r="M144" s="228" t="s">
        <v>1</v>
      </c>
      <c r="N144" s="229" t="s">
        <v>41</v>
      </c>
      <c r="O144" s="92"/>
      <c r="P144" s="230">
        <f>O144*H144</f>
        <v>0</v>
      </c>
      <c r="Q144" s="230">
        <v>0</v>
      </c>
      <c r="R144" s="230">
        <f>Q144*H144</f>
        <v>0</v>
      </c>
      <c r="S144" s="230">
        <v>0</v>
      </c>
      <c r="T144" s="231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32" t="s">
        <v>124</v>
      </c>
      <c r="AT144" s="232" t="s">
        <v>120</v>
      </c>
      <c r="AU144" s="232" t="s">
        <v>86</v>
      </c>
      <c r="AY144" s="18" t="s">
        <v>118</v>
      </c>
      <c r="BE144" s="233">
        <f>IF(N144="základní",J144,0)</f>
        <v>0</v>
      </c>
      <c r="BF144" s="233">
        <f>IF(N144="snížená",J144,0)</f>
        <v>0</v>
      </c>
      <c r="BG144" s="233">
        <f>IF(N144="zákl. přenesená",J144,0)</f>
        <v>0</v>
      </c>
      <c r="BH144" s="233">
        <f>IF(N144="sníž. přenesená",J144,0)</f>
        <v>0</v>
      </c>
      <c r="BI144" s="233">
        <f>IF(N144="nulová",J144,0)</f>
        <v>0</v>
      </c>
      <c r="BJ144" s="18" t="s">
        <v>84</v>
      </c>
      <c r="BK144" s="233">
        <f>ROUND(I144*H144,2)</f>
        <v>0</v>
      </c>
      <c r="BL144" s="18" t="s">
        <v>124</v>
      </c>
      <c r="BM144" s="232" t="s">
        <v>154</v>
      </c>
    </row>
    <row r="145" s="13" customFormat="1">
      <c r="A145" s="13"/>
      <c r="B145" s="234"/>
      <c r="C145" s="235"/>
      <c r="D145" s="236" t="s">
        <v>126</v>
      </c>
      <c r="E145" s="237" t="s">
        <v>1</v>
      </c>
      <c r="F145" s="238" t="s">
        <v>127</v>
      </c>
      <c r="G145" s="235"/>
      <c r="H145" s="237" t="s">
        <v>1</v>
      </c>
      <c r="I145" s="239"/>
      <c r="J145" s="235"/>
      <c r="K145" s="235"/>
      <c r="L145" s="240"/>
      <c r="M145" s="241"/>
      <c r="N145" s="242"/>
      <c r="O145" s="242"/>
      <c r="P145" s="242"/>
      <c r="Q145" s="242"/>
      <c r="R145" s="242"/>
      <c r="S145" s="242"/>
      <c r="T145" s="243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4" t="s">
        <v>126</v>
      </c>
      <c r="AU145" s="244" t="s">
        <v>86</v>
      </c>
      <c r="AV145" s="13" t="s">
        <v>84</v>
      </c>
      <c r="AW145" s="13" t="s">
        <v>32</v>
      </c>
      <c r="AX145" s="13" t="s">
        <v>76</v>
      </c>
      <c r="AY145" s="244" t="s">
        <v>118</v>
      </c>
    </row>
    <row r="146" s="14" customFormat="1">
      <c r="A146" s="14"/>
      <c r="B146" s="245"/>
      <c r="C146" s="246"/>
      <c r="D146" s="236" t="s">
        <v>126</v>
      </c>
      <c r="E146" s="247" t="s">
        <v>1</v>
      </c>
      <c r="F146" s="248" t="s">
        <v>155</v>
      </c>
      <c r="G146" s="246"/>
      <c r="H146" s="249">
        <v>123</v>
      </c>
      <c r="I146" s="250"/>
      <c r="J146" s="246"/>
      <c r="K146" s="246"/>
      <c r="L146" s="251"/>
      <c r="M146" s="252"/>
      <c r="N146" s="253"/>
      <c r="O146" s="253"/>
      <c r="P146" s="253"/>
      <c r="Q146" s="253"/>
      <c r="R146" s="253"/>
      <c r="S146" s="253"/>
      <c r="T146" s="254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55" t="s">
        <v>126</v>
      </c>
      <c r="AU146" s="255" t="s">
        <v>86</v>
      </c>
      <c r="AV146" s="14" t="s">
        <v>86</v>
      </c>
      <c r="AW146" s="14" t="s">
        <v>32</v>
      </c>
      <c r="AX146" s="14" t="s">
        <v>76</v>
      </c>
      <c r="AY146" s="255" t="s">
        <v>118</v>
      </c>
    </row>
    <row r="147" s="14" customFormat="1">
      <c r="A147" s="14"/>
      <c r="B147" s="245"/>
      <c r="C147" s="246"/>
      <c r="D147" s="236" t="s">
        <v>126</v>
      </c>
      <c r="E147" s="247" t="s">
        <v>1</v>
      </c>
      <c r="F147" s="248" t="s">
        <v>156</v>
      </c>
      <c r="G147" s="246"/>
      <c r="H147" s="249">
        <v>334.416</v>
      </c>
      <c r="I147" s="250"/>
      <c r="J147" s="246"/>
      <c r="K147" s="246"/>
      <c r="L147" s="251"/>
      <c r="M147" s="252"/>
      <c r="N147" s="253"/>
      <c r="O147" s="253"/>
      <c r="P147" s="253"/>
      <c r="Q147" s="253"/>
      <c r="R147" s="253"/>
      <c r="S147" s="253"/>
      <c r="T147" s="254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55" t="s">
        <v>126</v>
      </c>
      <c r="AU147" s="255" t="s">
        <v>86</v>
      </c>
      <c r="AV147" s="14" t="s">
        <v>86</v>
      </c>
      <c r="AW147" s="14" t="s">
        <v>32</v>
      </c>
      <c r="AX147" s="14" t="s">
        <v>76</v>
      </c>
      <c r="AY147" s="255" t="s">
        <v>118</v>
      </c>
    </row>
    <row r="148" s="15" customFormat="1">
      <c r="A148" s="15"/>
      <c r="B148" s="256"/>
      <c r="C148" s="257"/>
      <c r="D148" s="236" t="s">
        <v>126</v>
      </c>
      <c r="E148" s="258" t="s">
        <v>1</v>
      </c>
      <c r="F148" s="259" t="s">
        <v>130</v>
      </c>
      <c r="G148" s="257"/>
      <c r="H148" s="260">
        <v>457.416</v>
      </c>
      <c r="I148" s="261"/>
      <c r="J148" s="257"/>
      <c r="K148" s="257"/>
      <c r="L148" s="262"/>
      <c r="M148" s="263"/>
      <c r="N148" s="264"/>
      <c r="O148" s="264"/>
      <c r="P148" s="264"/>
      <c r="Q148" s="264"/>
      <c r="R148" s="264"/>
      <c r="S148" s="264"/>
      <c r="T148" s="265"/>
      <c r="U148" s="15"/>
      <c r="V148" s="15"/>
      <c r="W148" s="15"/>
      <c r="X148" s="15"/>
      <c r="Y148" s="15"/>
      <c r="Z148" s="15"/>
      <c r="AA148" s="15"/>
      <c r="AB148" s="15"/>
      <c r="AC148" s="15"/>
      <c r="AD148" s="15"/>
      <c r="AE148" s="15"/>
      <c r="AT148" s="266" t="s">
        <v>126</v>
      </c>
      <c r="AU148" s="266" t="s">
        <v>86</v>
      </c>
      <c r="AV148" s="15" t="s">
        <v>131</v>
      </c>
      <c r="AW148" s="15" t="s">
        <v>32</v>
      </c>
      <c r="AX148" s="15" t="s">
        <v>76</v>
      </c>
      <c r="AY148" s="266" t="s">
        <v>118</v>
      </c>
    </row>
    <row r="149" s="13" customFormat="1">
      <c r="A149" s="13"/>
      <c r="B149" s="234"/>
      <c r="C149" s="235"/>
      <c r="D149" s="236" t="s">
        <v>126</v>
      </c>
      <c r="E149" s="237" t="s">
        <v>1</v>
      </c>
      <c r="F149" s="238" t="s">
        <v>134</v>
      </c>
      <c r="G149" s="235"/>
      <c r="H149" s="237" t="s">
        <v>1</v>
      </c>
      <c r="I149" s="239"/>
      <c r="J149" s="235"/>
      <c r="K149" s="235"/>
      <c r="L149" s="240"/>
      <c r="M149" s="241"/>
      <c r="N149" s="242"/>
      <c r="O149" s="242"/>
      <c r="P149" s="242"/>
      <c r="Q149" s="242"/>
      <c r="R149" s="242"/>
      <c r="S149" s="242"/>
      <c r="T149" s="243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4" t="s">
        <v>126</v>
      </c>
      <c r="AU149" s="244" t="s">
        <v>86</v>
      </c>
      <c r="AV149" s="13" t="s">
        <v>84</v>
      </c>
      <c r="AW149" s="13" t="s">
        <v>32</v>
      </c>
      <c r="AX149" s="13" t="s">
        <v>76</v>
      </c>
      <c r="AY149" s="244" t="s">
        <v>118</v>
      </c>
    </row>
    <row r="150" s="14" customFormat="1">
      <c r="A150" s="14"/>
      <c r="B150" s="245"/>
      <c r="C150" s="246"/>
      <c r="D150" s="236" t="s">
        <v>126</v>
      </c>
      <c r="E150" s="247" t="s">
        <v>1</v>
      </c>
      <c r="F150" s="248" t="s">
        <v>157</v>
      </c>
      <c r="G150" s="246"/>
      <c r="H150" s="249">
        <v>6</v>
      </c>
      <c r="I150" s="250"/>
      <c r="J150" s="246"/>
      <c r="K150" s="246"/>
      <c r="L150" s="251"/>
      <c r="M150" s="252"/>
      <c r="N150" s="253"/>
      <c r="O150" s="253"/>
      <c r="P150" s="253"/>
      <c r="Q150" s="253"/>
      <c r="R150" s="253"/>
      <c r="S150" s="253"/>
      <c r="T150" s="254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55" t="s">
        <v>126</v>
      </c>
      <c r="AU150" s="255" t="s">
        <v>86</v>
      </c>
      <c r="AV150" s="14" t="s">
        <v>86</v>
      </c>
      <c r="AW150" s="14" t="s">
        <v>32</v>
      </c>
      <c r="AX150" s="14" t="s">
        <v>76</v>
      </c>
      <c r="AY150" s="255" t="s">
        <v>118</v>
      </c>
    </row>
    <row r="151" s="15" customFormat="1">
      <c r="A151" s="15"/>
      <c r="B151" s="256"/>
      <c r="C151" s="257"/>
      <c r="D151" s="236" t="s">
        <v>126</v>
      </c>
      <c r="E151" s="258" t="s">
        <v>1</v>
      </c>
      <c r="F151" s="259" t="s">
        <v>130</v>
      </c>
      <c r="G151" s="257"/>
      <c r="H151" s="260">
        <v>6</v>
      </c>
      <c r="I151" s="261"/>
      <c r="J151" s="257"/>
      <c r="K151" s="257"/>
      <c r="L151" s="262"/>
      <c r="M151" s="263"/>
      <c r="N151" s="264"/>
      <c r="O151" s="264"/>
      <c r="P151" s="264"/>
      <c r="Q151" s="264"/>
      <c r="R151" s="264"/>
      <c r="S151" s="264"/>
      <c r="T151" s="265"/>
      <c r="U151" s="15"/>
      <c r="V151" s="15"/>
      <c r="W151" s="15"/>
      <c r="X151" s="15"/>
      <c r="Y151" s="15"/>
      <c r="Z151" s="15"/>
      <c r="AA151" s="15"/>
      <c r="AB151" s="15"/>
      <c r="AC151" s="15"/>
      <c r="AD151" s="15"/>
      <c r="AE151" s="15"/>
      <c r="AT151" s="266" t="s">
        <v>126</v>
      </c>
      <c r="AU151" s="266" t="s">
        <v>86</v>
      </c>
      <c r="AV151" s="15" t="s">
        <v>131</v>
      </c>
      <c r="AW151" s="15" t="s">
        <v>32</v>
      </c>
      <c r="AX151" s="15" t="s">
        <v>76</v>
      </c>
      <c r="AY151" s="266" t="s">
        <v>118</v>
      </c>
    </row>
    <row r="152" s="16" customFormat="1">
      <c r="A152" s="16"/>
      <c r="B152" s="267"/>
      <c r="C152" s="268"/>
      <c r="D152" s="236" t="s">
        <v>126</v>
      </c>
      <c r="E152" s="269" t="s">
        <v>1</v>
      </c>
      <c r="F152" s="270" t="s">
        <v>136</v>
      </c>
      <c r="G152" s="268"/>
      <c r="H152" s="271">
        <v>463.416</v>
      </c>
      <c r="I152" s="272"/>
      <c r="J152" s="268"/>
      <c r="K152" s="268"/>
      <c r="L152" s="273"/>
      <c r="M152" s="274"/>
      <c r="N152" s="275"/>
      <c r="O152" s="275"/>
      <c r="P152" s="275"/>
      <c r="Q152" s="275"/>
      <c r="R152" s="275"/>
      <c r="S152" s="275"/>
      <c r="T152" s="276"/>
      <c r="U152" s="16"/>
      <c r="V152" s="16"/>
      <c r="W152" s="16"/>
      <c r="X152" s="16"/>
      <c r="Y152" s="16"/>
      <c r="Z152" s="16"/>
      <c r="AA152" s="16"/>
      <c r="AB152" s="16"/>
      <c r="AC152" s="16"/>
      <c r="AD152" s="16"/>
      <c r="AE152" s="16"/>
      <c r="AT152" s="277" t="s">
        <v>126</v>
      </c>
      <c r="AU152" s="277" t="s">
        <v>86</v>
      </c>
      <c r="AV152" s="16" t="s">
        <v>124</v>
      </c>
      <c r="AW152" s="16" t="s">
        <v>32</v>
      </c>
      <c r="AX152" s="16" t="s">
        <v>84</v>
      </c>
      <c r="AY152" s="277" t="s">
        <v>118</v>
      </c>
    </row>
    <row r="153" s="2" customFormat="1" ht="55.5" customHeight="1">
      <c r="A153" s="39"/>
      <c r="B153" s="40"/>
      <c r="C153" s="220" t="s">
        <v>158</v>
      </c>
      <c r="D153" s="220" t="s">
        <v>120</v>
      </c>
      <c r="E153" s="221" t="s">
        <v>159</v>
      </c>
      <c r="F153" s="222" t="s">
        <v>160</v>
      </c>
      <c r="G153" s="223" t="s">
        <v>123</v>
      </c>
      <c r="H153" s="224">
        <v>463.416</v>
      </c>
      <c r="I153" s="225"/>
      <c r="J153" s="226">
        <f>ROUND(I153*H153,2)</f>
        <v>0</v>
      </c>
      <c r="K153" s="227"/>
      <c r="L153" s="45"/>
      <c r="M153" s="228" t="s">
        <v>1</v>
      </c>
      <c r="N153" s="229" t="s">
        <v>41</v>
      </c>
      <c r="O153" s="92"/>
      <c r="P153" s="230">
        <f>O153*H153</f>
        <v>0</v>
      </c>
      <c r="Q153" s="230">
        <v>0</v>
      </c>
      <c r="R153" s="230">
        <f>Q153*H153</f>
        <v>0</v>
      </c>
      <c r="S153" s="230">
        <v>0</v>
      </c>
      <c r="T153" s="231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32" t="s">
        <v>124</v>
      </c>
      <c r="AT153" s="232" t="s">
        <v>120</v>
      </c>
      <c r="AU153" s="232" t="s">
        <v>86</v>
      </c>
      <c r="AY153" s="18" t="s">
        <v>118</v>
      </c>
      <c r="BE153" s="233">
        <f>IF(N153="základní",J153,0)</f>
        <v>0</v>
      </c>
      <c r="BF153" s="233">
        <f>IF(N153="snížená",J153,0)</f>
        <v>0</v>
      </c>
      <c r="BG153" s="233">
        <f>IF(N153="zákl. přenesená",J153,0)</f>
        <v>0</v>
      </c>
      <c r="BH153" s="233">
        <f>IF(N153="sníž. přenesená",J153,0)</f>
        <v>0</v>
      </c>
      <c r="BI153" s="233">
        <f>IF(N153="nulová",J153,0)</f>
        <v>0</v>
      </c>
      <c r="BJ153" s="18" t="s">
        <v>84</v>
      </c>
      <c r="BK153" s="233">
        <f>ROUND(I153*H153,2)</f>
        <v>0</v>
      </c>
      <c r="BL153" s="18" t="s">
        <v>124</v>
      </c>
      <c r="BM153" s="232" t="s">
        <v>161</v>
      </c>
    </row>
    <row r="154" s="14" customFormat="1">
      <c r="A154" s="14"/>
      <c r="B154" s="245"/>
      <c r="C154" s="246"/>
      <c r="D154" s="236" t="s">
        <v>126</v>
      </c>
      <c r="E154" s="247" t="s">
        <v>1</v>
      </c>
      <c r="F154" s="248" t="s">
        <v>162</v>
      </c>
      <c r="G154" s="246"/>
      <c r="H154" s="249">
        <v>463.416</v>
      </c>
      <c r="I154" s="250"/>
      <c r="J154" s="246"/>
      <c r="K154" s="246"/>
      <c r="L154" s="251"/>
      <c r="M154" s="252"/>
      <c r="N154" s="253"/>
      <c r="O154" s="253"/>
      <c r="P154" s="253"/>
      <c r="Q154" s="253"/>
      <c r="R154" s="253"/>
      <c r="S154" s="253"/>
      <c r="T154" s="254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55" t="s">
        <v>126</v>
      </c>
      <c r="AU154" s="255" t="s">
        <v>86</v>
      </c>
      <c r="AV154" s="14" t="s">
        <v>86</v>
      </c>
      <c r="AW154" s="14" t="s">
        <v>32</v>
      </c>
      <c r="AX154" s="14" t="s">
        <v>84</v>
      </c>
      <c r="AY154" s="255" t="s">
        <v>118</v>
      </c>
    </row>
    <row r="155" s="2" customFormat="1" ht="21.75" customHeight="1">
      <c r="A155" s="39"/>
      <c r="B155" s="40"/>
      <c r="C155" s="278" t="s">
        <v>163</v>
      </c>
      <c r="D155" s="278" t="s">
        <v>164</v>
      </c>
      <c r="E155" s="279" t="s">
        <v>165</v>
      </c>
      <c r="F155" s="280" t="s">
        <v>166</v>
      </c>
      <c r="G155" s="281" t="s">
        <v>167</v>
      </c>
      <c r="H155" s="282">
        <v>28.036999999999999</v>
      </c>
      <c r="I155" s="283"/>
      <c r="J155" s="284">
        <f>ROUND(I155*H155,2)</f>
        <v>0</v>
      </c>
      <c r="K155" s="285"/>
      <c r="L155" s="286"/>
      <c r="M155" s="287" t="s">
        <v>1</v>
      </c>
      <c r="N155" s="288" t="s">
        <v>41</v>
      </c>
      <c r="O155" s="92"/>
      <c r="P155" s="230">
        <f>O155*H155</f>
        <v>0</v>
      </c>
      <c r="Q155" s="230">
        <v>1</v>
      </c>
      <c r="R155" s="230">
        <f>Q155*H155</f>
        <v>28.036999999999999</v>
      </c>
      <c r="S155" s="230">
        <v>0</v>
      </c>
      <c r="T155" s="231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32" t="s">
        <v>168</v>
      </c>
      <c r="AT155" s="232" t="s">
        <v>164</v>
      </c>
      <c r="AU155" s="232" t="s">
        <v>86</v>
      </c>
      <c r="AY155" s="18" t="s">
        <v>118</v>
      </c>
      <c r="BE155" s="233">
        <f>IF(N155="základní",J155,0)</f>
        <v>0</v>
      </c>
      <c r="BF155" s="233">
        <f>IF(N155="snížená",J155,0)</f>
        <v>0</v>
      </c>
      <c r="BG155" s="233">
        <f>IF(N155="zákl. přenesená",J155,0)</f>
        <v>0</v>
      </c>
      <c r="BH155" s="233">
        <f>IF(N155="sníž. přenesená",J155,0)</f>
        <v>0</v>
      </c>
      <c r="BI155" s="233">
        <f>IF(N155="nulová",J155,0)</f>
        <v>0</v>
      </c>
      <c r="BJ155" s="18" t="s">
        <v>84</v>
      </c>
      <c r="BK155" s="233">
        <f>ROUND(I155*H155,2)</f>
        <v>0</v>
      </c>
      <c r="BL155" s="18" t="s">
        <v>124</v>
      </c>
      <c r="BM155" s="232" t="s">
        <v>169</v>
      </c>
    </row>
    <row r="156" s="13" customFormat="1">
      <c r="A156" s="13"/>
      <c r="B156" s="234"/>
      <c r="C156" s="235"/>
      <c r="D156" s="236" t="s">
        <v>126</v>
      </c>
      <c r="E156" s="237" t="s">
        <v>1</v>
      </c>
      <c r="F156" s="238" t="s">
        <v>170</v>
      </c>
      <c r="G156" s="235"/>
      <c r="H156" s="237" t="s">
        <v>1</v>
      </c>
      <c r="I156" s="239"/>
      <c r="J156" s="235"/>
      <c r="K156" s="235"/>
      <c r="L156" s="240"/>
      <c r="M156" s="241"/>
      <c r="N156" s="242"/>
      <c r="O156" s="242"/>
      <c r="P156" s="242"/>
      <c r="Q156" s="242"/>
      <c r="R156" s="242"/>
      <c r="S156" s="242"/>
      <c r="T156" s="243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4" t="s">
        <v>126</v>
      </c>
      <c r="AU156" s="244" t="s">
        <v>86</v>
      </c>
      <c r="AV156" s="13" t="s">
        <v>84</v>
      </c>
      <c r="AW156" s="13" t="s">
        <v>32</v>
      </c>
      <c r="AX156" s="13" t="s">
        <v>76</v>
      </c>
      <c r="AY156" s="244" t="s">
        <v>118</v>
      </c>
    </row>
    <row r="157" s="14" customFormat="1">
      <c r="A157" s="14"/>
      <c r="B157" s="245"/>
      <c r="C157" s="246"/>
      <c r="D157" s="236" t="s">
        <v>126</v>
      </c>
      <c r="E157" s="247" t="s">
        <v>1</v>
      </c>
      <c r="F157" s="248" t="s">
        <v>171</v>
      </c>
      <c r="G157" s="246"/>
      <c r="H157" s="249">
        <v>25.488</v>
      </c>
      <c r="I157" s="250"/>
      <c r="J157" s="246"/>
      <c r="K157" s="246"/>
      <c r="L157" s="251"/>
      <c r="M157" s="252"/>
      <c r="N157" s="253"/>
      <c r="O157" s="253"/>
      <c r="P157" s="253"/>
      <c r="Q157" s="253"/>
      <c r="R157" s="253"/>
      <c r="S157" s="253"/>
      <c r="T157" s="254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55" t="s">
        <v>126</v>
      </c>
      <c r="AU157" s="255" t="s">
        <v>86</v>
      </c>
      <c r="AV157" s="14" t="s">
        <v>86</v>
      </c>
      <c r="AW157" s="14" t="s">
        <v>32</v>
      </c>
      <c r="AX157" s="14" t="s">
        <v>84</v>
      </c>
      <c r="AY157" s="255" t="s">
        <v>118</v>
      </c>
    </row>
    <row r="158" s="14" customFormat="1">
      <c r="A158" s="14"/>
      <c r="B158" s="245"/>
      <c r="C158" s="246"/>
      <c r="D158" s="236" t="s">
        <v>126</v>
      </c>
      <c r="E158" s="246"/>
      <c r="F158" s="248" t="s">
        <v>172</v>
      </c>
      <c r="G158" s="246"/>
      <c r="H158" s="249">
        <v>28.036999999999999</v>
      </c>
      <c r="I158" s="250"/>
      <c r="J158" s="246"/>
      <c r="K158" s="246"/>
      <c r="L158" s="251"/>
      <c r="M158" s="252"/>
      <c r="N158" s="253"/>
      <c r="O158" s="253"/>
      <c r="P158" s="253"/>
      <c r="Q158" s="253"/>
      <c r="R158" s="253"/>
      <c r="S158" s="253"/>
      <c r="T158" s="254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55" t="s">
        <v>126</v>
      </c>
      <c r="AU158" s="255" t="s">
        <v>86</v>
      </c>
      <c r="AV158" s="14" t="s">
        <v>86</v>
      </c>
      <c r="AW158" s="14" t="s">
        <v>4</v>
      </c>
      <c r="AX158" s="14" t="s">
        <v>84</v>
      </c>
      <c r="AY158" s="255" t="s">
        <v>118</v>
      </c>
    </row>
    <row r="159" s="2" customFormat="1" ht="37.8" customHeight="1">
      <c r="A159" s="39"/>
      <c r="B159" s="40"/>
      <c r="C159" s="220" t="s">
        <v>168</v>
      </c>
      <c r="D159" s="220" t="s">
        <v>120</v>
      </c>
      <c r="E159" s="221" t="s">
        <v>173</v>
      </c>
      <c r="F159" s="222" t="s">
        <v>174</v>
      </c>
      <c r="G159" s="223" t="s">
        <v>123</v>
      </c>
      <c r="H159" s="224">
        <v>630</v>
      </c>
      <c r="I159" s="225"/>
      <c r="J159" s="226">
        <f>ROUND(I159*H159,2)</f>
        <v>0</v>
      </c>
      <c r="K159" s="227"/>
      <c r="L159" s="45"/>
      <c r="M159" s="228" t="s">
        <v>1</v>
      </c>
      <c r="N159" s="229" t="s">
        <v>41</v>
      </c>
      <c r="O159" s="92"/>
      <c r="P159" s="230">
        <f>O159*H159</f>
        <v>0</v>
      </c>
      <c r="Q159" s="230">
        <v>0</v>
      </c>
      <c r="R159" s="230">
        <f>Q159*H159</f>
        <v>0</v>
      </c>
      <c r="S159" s="230">
        <v>0</v>
      </c>
      <c r="T159" s="231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32" t="s">
        <v>124</v>
      </c>
      <c r="AT159" s="232" t="s">
        <v>120</v>
      </c>
      <c r="AU159" s="232" t="s">
        <v>86</v>
      </c>
      <c r="AY159" s="18" t="s">
        <v>118</v>
      </c>
      <c r="BE159" s="233">
        <f>IF(N159="základní",J159,0)</f>
        <v>0</v>
      </c>
      <c r="BF159" s="233">
        <f>IF(N159="snížená",J159,0)</f>
        <v>0</v>
      </c>
      <c r="BG159" s="233">
        <f>IF(N159="zákl. přenesená",J159,0)</f>
        <v>0</v>
      </c>
      <c r="BH159" s="233">
        <f>IF(N159="sníž. přenesená",J159,0)</f>
        <v>0</v>
      </c>
      <c r="BI159" s="233">
        <f>IF(N159="nulová",J159,0)</f>
        <v>0</v>
      </c>
      <c r="BJ159" s="18" t="s">
        <v>84</v>
      </c>
      <c r="BK159" s="233">
        <f>ROUND(I159*H159,2)</f>
        <v>0</v>
      </c>
      <c r="BL159" s="18" t="s">
        <v>124</v>
      </c>
      <c r="BM159" s="232" t="s">
        <v>175</v>
      </c>
    </row>
    <row r="160" s="13" customFormat="1">
      <c r="A160" s="13"/>
      <c r="B160" s="234"/>
      <c r="C160" s="235"/>
      <c r="D160" s="236" t="s">
        <v>126</v>
      </c>
      <c r="E160" s="237" t="s">
        <v>1</v>
      </c>
      <c r="F160" s="238" t="s">
        <v>176</v>
      </c>
      <c r="G160" s="235"/>
      <c r="H160" s="237" t="s">
        <v>1</v>
      </c>
      <c r="I160" s="239"/>
      <c r="J160" s="235"/>
      <c r="K160" s="235"/>
      <c r="L160" s="240"/>
      <c r="M160" s="241"/>
      <c r="N160" s="242"/>
      <c r="O160" s="242"/>
      <c r="P160" s="242"/>
      <c r="Q160" s="242"/>
      <c r="R160" s="242"/>
      <c r="S160" s="242"/>
      <c r="T160" s="243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4" t="s">
        <v>126</v>
      </c>
      <c r="AU160" s="244" t="s">
        <v>86</v>
      </c>
      <c r="AV160" s="13" t="s">
        <v>84</v>
      </c>
      <c r="AW160" s="13" t="s">
        <v>32</v>
      </c>
      <c r="AX160" s="13" t="s">
        <v>76</v>
      </c>
      <c r="AY160" s="244" t="s">
        <v>118</v>
      </c>
    </row>
    <row r="161" s="13" customFormat="1">
      <c r="A161" s="13"/>
      <c r="B161" s="234"/>
      <c r="C161" s="235"/>
      <c r="D161" s="236" t="s">
        <v>126</v>
      </c>
      <c r="E161" s="237" t="s">
        <v>1</v>
      </c>
      <c r="F161" s="238" t="s">
        <v>177</v>
      </c>
      <c r="G161" s="235"/>
      <c r="H161" s="237" t="s">
        <v>1</v>
      </c>
      <c r="I161" s="239"/>
      <c r="J161" s="235"/>
      <c r="K161" s="235"/>
      <c r="L161" s="240"/>
      <c r="M161" s="241"/>
      <c r="N161" s="242"/>
      <c r="O161" s="242"/>
      <c r="P161" s="242"/>
      <c r="Q161" s="242"/>
      <c r="R161" s="242"/>
      <c r="S161" s="242"/>
      <c r="T161" s="243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4" t="s">
        <v>126</v>
      </c>
      <c r="AU161" s="244" t="s">
        <v>86</v>
      </c>
      <c r="AV161" s="13" t="s">
        <v>84</v>
      </c>
      <c r="AW161" s="13" t="s">
        <v>32</v>
      </c>
      <c r="AX161" s="13" t="s">
        <v>76</v>
      </c>
      <c r="AY161" s="244" t="s">
        <v>118</v>
      </c>
    </row>
    <row r="162" s="14" customFormat="1">
      <c r="A162" s="14"/>
      <c r="B162" s="245"/>
      <c r="C162" s="246"/>
      <c r="D162" s="236" t="s">
        <v>126</v>
      </c>
      <c r="E162" s="247" t="s">
        <v>1</v>
      </c>
      <c r="F162" s="248" t="s">
        <v>178</v>
      </c>
      <c r="G162" s="246"/>
      <c r="H162" s="249">
        <v>589.39999999999998</v>
      </c>
      <c r="I162" s="250"/>
      <c r="J162" s="246"/>
      <c r="K162" s="246"/>
      <c r="L162" s="251"/>
      <c r="M162" s="252"/>
      <c r="N162" s="253"/>
      <c r="O162" s="253"/>
      <c r="P162" s="253"/>
      <c r="Q162" s="253"/>
      <c r="R162" s="253"/>
      <c r="S162" s="253"/>
      <c r="T162" s="254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55" t="s">
        <v>126</v>
      </c>
      <c r="AU162" s="255" t="s">
        <v>86</v>
      </c>
      <c r="AV162" s="14" t="s">
        <v>86</v>
      </c>
      <c r="AW162" s="14" t="s">
        <v>32</v>
      </c>
      <c r="AX162" s="14" t="s">
        <v>76</v>
      </c>
      <c r="AY162" s="255" t="s">
        <v>118</v>
      </c>
    </row>
    <row r="163" s="13" customFormat="1">
      <c r="A163" s="13"/>
      <c r="B163" s="234"/>
      <c r="C163" s="235"/>
      <c r="D163" s="236" t="s">
        <v>126</v>
      </c>
      <c r="E163" s="237" t="s">
        <v>1</v>
      </c>
      <c r="F163" s="238" t="s">
        <v>179</v>
      </c>
      <c r="G163" s="235"/>
      <c r="H163" s="237" t="s">
        <v>1</v>
      </c>
      <c r="I163" s="239"/>
      <c r="J163" s="235"/>
      <c r="K163" s="235"/>
      <c r="L163" s="240"/>
      <c r="M163" s="241"/>
      <c r="N163" s="242"/>
      <c r="O163" s="242"/>
      <c r="P163" s="242"/>
      <c r="Q163" s="242"/>
      <c r="R163" s="242"/>
      <c r="S163" s="242"/>
      <c r="T163" s="243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4" t="s">
        <v>126</v>
      </c>
      <c r="AU163" s="244" t="s">
        <v>86</v>
      </c>
      <c r="AV163" s="13" t="s">
        <v>84</v>
      </c>
      <c r="AW163" s="13" t="s">
        <v>32</v>
      </c>
      <c r="AX163" s="13" t="s">
        <v>76</v>
      </c>
      <c r="AY163" s="244" t="s">
        <v>118</v>
      </c>
    </row>
    <row r="164" s="14" customFormat="1">
      <c r="A164" s="14"/>
      <c r="B164" s="245"/>
      <c r="C164" s="246"/>
      <c r="D164" s="236" t="s">
        <v>126</v>
      </c>
      <c r="E164" s="247" t="s">
        <v>1</v>
      </c>
      <c r="F164" s="248" t="s">
        <v>180</v>
      </c>
      <c r="G164" s="246"/>
      <c r="H164" s="249">
        <v>40.600000000000001</v>
      </c>
      <c r="I164" s="250"/>
      <c r="J164" s="246"/>
      <c r="K164" s="246"/>
      <c r="L164" s="251"/>
      <c r="M164" s="252"/>
      <c r="N164" s="253"/>
      <c r="O164" s="253"/>
      <c r="P164" s="253"/>
      <c r="Q164" s="253"/>
      <c r="R164" s="253"/>
      <c r="S164" s="253"/>
      <c r="T164" s="254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55" t="s">
        <v>126</v>
      </c>
      <c r="AU164" s="255" t="s">
        <v>86</v>
      </c>
      <c r="AV164" s="14" t="s">
        <v>86</v>
      </c>
      <c r="AW164" s="14" t="s">
        <v>32</v>
      </c>
      <c r="AX164" s="14" t="s">
        <v>76</v>
      </c>
      <c r="AY164" s="255" t="s">
        <v>118</v>
      </c>
    </row>
    <row r="165" s="16" customFormat="1">
      <c r="A165" s="16"/>
      <c r="B165" s="267"/>
      <c r="C165" s="268"/>
      <c r="D165" s="236" t="s">
        <v>126</v>
      </c>
      <c r="E165" s="269" t="s">
        <v>1</v>
      </c>
      <c r="F165" s="270" t="s">
        <v>136</v>
      </c>
      <c r="G165" s="268"/>
      <c r="H165" s="271">
        <v>630</v>
      </c>
      <c r="I165" s="272"/>
      <c r="J165" s="268"/>
      <c r="K165" s="268"/>
      <c r="L165" s="273"/>
      <c r="M165" s="274"/>
      <c r="N165" s="275"/>
      <c r="O165" s="275"/>
      <c r="P165" s="275"/>
      <c r="Q165" s="275"/>
      <c r="R165" s="275"/>
      <c r="S165" s="275"/>
      <c r="T165" s="276"/>
      <c r="U165" s="16"/>
      <c r="V165" s="16"/>
      <c r="W165" s="16"/>
      <c r="X165" s="16"/>
      <c r="Y165" s="16"/>
      <c r="Z165" s="16"/>
      <c r="AA165" s="16"/>
      <c r="AB165" s="16"/>
      <c r="AC165" s="16"/>
      <c r="AD165" s="16"/>
      <c r="AE165" s="16"/>
      <c r="AT165" s="277" t="s">
        <v>126</v>
      </c>
      <c r="AU165" s="277" t="s">
        <v>86</v>
      </c>
      <c r="AV165" s="16" t="s">
        <v>124</v>
      </c>
      <c r="AW165" s="16" t="s">
        <v>32</v>
      </c>
      <c r="AX165" s="16" t="s">
        <v>84</v>
      </c>
      <c r="AY165" s="277" t="s">
        <v>118</v>
      </c>
    </row>
    <row r="166" s="12" customFormat="1" ht="22.8" customHeight="1">
      <c r="A166" s="12"/>
      <c r="B166" s="204"/>
      <c r="C166" s="205"/>
      <c r="D166" s="206" t="s">
        <v>75</v>
      </c>
      <c r="E166" s="218" t="s">
        <v>181</v>
      </c>
      <c r="F166" s="218" t="s">
        <v>182</v>
      </c>
      <c r="G166" s="205"/>
      <c r="H166" s="205"/>
      <c r="I166" s="208"/>
      <c r="J166" s="219">
        <f>BK166</f>
        <v>0</v>
      </c>
      <c r="K166" s="205"/>
      <c r="L166" s="210"/>
      <c r="M166" s="211"/>
      <c r="N166" s="212"/>
      <c r="O166" s="212"/>
      <c r="P166" s="213">
        <f>SUM(P167:P181)</f>
        <v>0</v>
      </c>
      <c r="Q166" s="212"/>
      <c r="R166" s="213">
        <f>SUM(R167:R181)</f>
        <v>0</v>
      </c>
      <c r="S166" s="212"/>
      <c r="T166" s="214">
        <f>SUM(T167:T181)</f>
        <v>125.72</v>
      </c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R166" s="215" t="s">
        <v>84</v>
      </c>
      <c r="AT166" s="216" t="s">
        <v>75</v>
      </c>
      <c r="AU166" s="216" t="s">
        <v>84</v>
      </c>
      <c r="AY166" s="215" t="s">
        <v>118</v>
      </c>
      <c r="BK166" s="217">
        <f>SUM(BK167:BK181)</f>
        <v>0</v>
      </c>
    </row>
    <row r="167" s="2" customFormat="1" ht="24.15" customHeight="1">
      <c r="A167" s="39"/>
      <c r="B167" s="40"/>
      <c r="C167" s="220" t="s">
        <v>183</v>
      </c>
      <c r="D167" s="220" t="s">
        <v>120</v>
      </c>
      <c r="E167" s="221" t="s">
        <v>184</v>
      </c>
      <c r="F167" s="222" t="s">
        <v>185</v>
      </c>
      <c r="G167" s="223" t="s">
        <v>186</v>
      </c>
      <c r="H167" s="224">
        <v>415</v>
      </c>
      <c r="I167" s="225"/>
      <c r="J167" s="226">
        <f>ROUND(I167*H167,2)</f>
        <v>0</v>
      </c>
      <c r="K167" s="227"/>
      <c r="L167" s="45"/>
      <c r="M167" s="228" t="s">
        <v>1</v>
      </c>
      <c r="N167" s="229" t="s">
        <v>41</v>
      </c>
      <c r="O167" s="92"/>
      <c r="P167" s="230">
        <f>O167*H167</f>
        <v>0</v>
      </c>
      <c r="Q167" s="230">
        <v>0</v>
      </c>
      <c r="R167" s="230">
        <f>Q167*H167</f>
        <v>0</v>
      </c>
      <c r="S167" s="230">
        <v>0</v>
      </c>
      <c r="T167" s="231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32" t="s">
        <v>124</v>
      </c>
      <c r="AT167" s="232" t="s">
        <v>120</v>
      </c>
      <c r="AU167" s="232" t="s">
        <v>86</v>
      </c>
      <c r="AY167" s="18" t="s">
        <v>118</v>
      </c>
      <c r="BE167" s="233">
        <f>IF(N167="základní",J167,0)</f>
        <v>0</v>
      </c>
      <c r="BF167" s="233">
        <f>IF(N167="snížená",J167,0)</f>
        <v>0</v>
      </c>
      <c r="BG167" s="233">
        <f>IF(N167="zákl. přenesená",J167,0)</f>
        <v>0</v>
      </c>
      <c r="BH167" s="233">
        <f>IF(N167="sníž. přenesená",J167,0)</f>
        <v>0</v>
      </c>
      <c r="BI167" s="233">
        <f>IF(N167="nulová",J167,0)</f>
        <v>0</v>
      </c>
      <c r="BJ167" s="18" t="s">
        <v>84</v>
      </c>
      <c r="BK167" s="233">
        <f>ROUND(I167*H167,2)</f>
        <v>0</v>
      </c>
      <c r="BL167" s="18" t="s">
        <v>124</v>
      </c>
      <c r="BM167" s="232" t="s">
        <v>187</v>
      </c>
    </row>
    <row r="168" s="14" customFormat="1">
      <c r="A168" s="14"/>
      <c r="B168" s="245"/>
      <c r="C168" s="246"/>
      <c r="D168" s="236" t="s">
        <v>126</v>
      </c>
      <c r="E168" s="247" t="s">
        <v>1</v>
      </c>
      <c r="F168" s="248" t="s">
        <v>188</v>
      </c>
      <c r="G168" s="246"/>
      <c r="H168" s="249">
        <v>415</v>
      </c>
      <c r="I168" s="250"/>
      <c r="J168" s="246"/>
      <c r="K168" s="246"/>
      <c r="L168" s="251"/>
      <c r="M168" s="252"/>
      <c r="N168" s="253"/>
      <c r="O168" s="253"/>
      <c r="P168" s="253"/>
      <c r="Q168" s="253"/>
      <c r="R168" s="253"/>
      <c r="S168" s="253"/>
      <c r="T168" s="254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55" t="s">
        <v>126</v>
      </c>
      <c r="AU168" s="255" t="s">
        <v>86</v>
      </c>
      <c r="AV168" s="14" t="s">
        <v>86</v>
      </c>
      <c r="AW168" s="14" t="s">
        <v>32</v>
      </c>
      <c r="AX168" s="14" t="s">
        <v>84</v>
      </c>
      <c r="AY168" s="255" t="s">
        <v>118</v>
      </c>
    </row>
    <row r="169" s="2" customFormat="1" ht="37.8" customHeight="1">
      <c r="A169" s="39"/>
      <c r="B169" s="40"/>
      <c r="C169" s="220" t="s">
        <v>189</v>
      </c>
      <c r="D169" s="220" t="s">
        <v>120</v>
      </c>
      <c r="E169" s="221" t="s">
        <v>190</v>
      </c>
      <c r="F169" s="222" t="s">
        <v>191</v>
      </c>
      <c r="G169" s="223" t="s">
        <v>123</v>
      </c>
      <c r="H169" s="224">
        <v>415</v>
      </c>
      <c r="I169" s="225"/>
      <c r="J169" s="226">
        <f>ROUND(I169*H169,2)</f>
        <v>0</v>
      </c>
      <c r="K169" s="227"/>
      <c r="L169" s="45"/>
      <c r="M169" s="228" t="s">
        <v>1</v>
      </c>
      <c r="N169" s="229" t="s">
        <v>41</v>
      </c>
      <c r="O169" s="92"/>
      <c r="P169" s="230">
        <f>O169*H169</f>
        <v>0</v>
      </c>
      <c r="Q169" s="230">
        <v>0</v>
      </c>
      <c r="R169" s="230">
        <f>Q169*H169</f>
        <v>0</v>
      </c>
      <c r="S169" s="230">
        <v>0</v>
      </c>
      <c r="T169" s="231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32" t="s">
        <v>124</v>
      </c>
      <c r="AT169" s="232" t="s">
        <v>120</v>
      </c>
      <c r="AU169" s="232" t="s">
        <v>86</v>
      </c>
      <c r="AY169" s="18" t="s">
        <v>118</v>
      </c>
      <c r="BE169" s="233">
        <f>IF(N169="základní",J169,0)</f>
        <v>0</v>
      </c>
      <c r="BF169" s="233">
        <f>IF(N169="snížená",J169,0)</f>
        <v>0</v>
      </c>
      <c r="BG169" s="233">
        <f>IF(N169="zákl. přenesená",J169,0)</f>
        <v>0</v>
      </c>
      <c r="BH169" s="233">
        <f>IF(N169="sníž. přenesená",J169,0)</f>
        <v>0</v>
      </c>
      <c r="BI169" s="233">
        <f>IF(N169="nulová",J169,0)</f>
        <v>0</v>
      </c>
      <c r="BJ169" s="18" t="s">
        <v>84</v>
      </c>
      <c r="BK169" s="233">
        <f>ROUND(I169*H169,2)</f>
        <v>0</v>
      </c>
      <c r="BL169" s="18" t="s">
        <v>124</v>
      </c>
      <c r="BM169" s="232" t="s">
        <v>192</v>
      </c>
    </row>
    <row r="170" s="14" customFormat="1">
      <c r="A170" s="14"/>
      <c r="B170" s="245"/>
      <c r="C170" s="246"/>
      <c r="D170" s="236" t="s">
        <v>126</v>
      </c>
      <c r="E170" s="247" t="s">
        <v>1</v>
      </c>
      <c r="F170" s="248" t="s">
        <v>193</v>
      </c>
      <c r="G170" s="246"/>
      <c r="H170" s="249">
        <v>415</v>
      </c>
      <c r="I170" s="250"/>
      <c r="J170" s="246"/>
      <c r="K170" s="246"/>
      <c r="L170" s="251"/>
      <c r="M170" s="252"/>
      <c r="N170" s="253"/>
      <c r="O170" s="253"/>
      <c r="P170" s="253"/>
      <c r="Q170" s="253"/>
      <c r="R170" s="253"/>
      <c r="S170" s="253"/>
      <c r="T170" s="254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55" t="s">
        <v>126</v>
      </c>
      <c r="AU170" s="255" t="s">
        <v>86</v>
      </c>
      <c r="AV170" s="14" t="s">
        <v>86</v>
      </c>
      <c r="AW170" s="14" t="s">
        <v>32</v>
      </c>
      <c r="AX170" s="14" t="s">
        <v>84</v>
      </c>
      <c r="AY170" s="255" t="s">
        <v>118</v>
      </c>
    </row>
    <row r="171" s="2" customFormat="1" ht="37.8" customHeight="1">
      <c r="A171" s="39"/>
      <c r="B171" s="40"/>
      <c r="C171" s="220" t="s">
        <v>181</v>
      </c>
      <c r="D171" s="220" t="s">
        <v>120</v>
      </c>
      <c r="E171" s="221" t="s">
        <v>194</v>
      </c>
      <c r="F171" s="222" t="s">
        <v>144</v>
      </c>
      <c r="G171" s="223" t="s">
        <v>123</v>
      </c>
      <c r="H171" s="224">
        <v>415</v>
      </c>
      <c r="I171" s="225"/>
      <c r="J171" s="226">
        <f>ROUND(I171*H171,2)</f>
        <v>0</v>
      </c>
      <c r="K171" s="227"/>
      <c r="L171" s="45"/>
      <c r="M171" s="228" t="s">
        <v>1</v>
      </c>
      <c r="N171" s="229" t="s">
        <v>41</v>
      </c>
      <c r="O171" s="92"/>
      <c r="P171" s="230">
        <f>O171*H171</f>
        <v>0</v>
      </c>
      <c r="Q171" s="230">
        <v>0</v>
      </c>
      <c r="R171" s="230">
        <f>Q171*H171</f>
        <v>0</v>
      </c>
      <c r="S171" s="230">
        <v>0</v>
      </c>
      <c r="T171" s="231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32" t="s">
        <v>124</v>
      </c>
      <c r="AT171" s="232" t="s">
        <v>120</v>
      </c>
      <c r="AU171" s="232" t="s">
        <v>86</v>
      </c>
      <c r="AY171" s="18" t="s">
        <v>118</v>
      </c>
      <c r="BE171" s="233">
        <f>IF(N171="základní",J171,0)</f>
        <v>0</v>
      </c>
      <c r="BF171" s="233">
        <f>IF(N171="snížená",J171,0)</f>
        <v>0</v>
      </c>
      <c r="BG171" s="233">
        <f>IF(N171="zákl. přenesená",J171,0)</f>
        <v>0</v>
      </c>
      <c r="BH171" s="233">
        <f>IF(N171="sníž. přenesená",J171,0)</f>
        <v>0</v>
      </c>
      <c r="BI171" s="233">
        <f>IF(N171="nulová",J171,0)</f>
        <v>0</v>
      </c>
      <c r="BJ171" s="18" t="s">
        <v>84</v>
      </c>
      <c r="BK171" s="233">
        <f>ROUND(I171*H171,2)</f>
        <v>0</v>
      </c>
      <c r="BL171" s="18" t="s">
        <v>124</v>
      </c>
      <c r="BM171" s="232" t="s">
        <v>195</v>
      </c>
    </row>
    <row r="172" s="13" customFormat="1">
      <c r="A172" s="13"/>
      <c r="B172" s="234"/>
      <c r="C172" s="235"/>
      <c r="D172" s="236" t="s">
        <v>126</v>
      </c>
      <c r="E172" s="237" t="s">
        <v>1</v>
      </c>
      <c r="F172" s="238" t="s">
        <v>146</v>
      </c>
      <c r="G172" s="235"/>
      <c r="H172" s="237" t="s">
        <v>1</v>
      </c>
      <c r="I172" s="239"/>
      <c r="J172" s="235"/>
      <c r="K172" s="235"/>
      <c r="L172" s="240"/>
      <c r="M172" s="241"/>
      <c r="N172" s="242"/>
      <c r="O172" s="242"/>
      <c r="P172" s="242"/>
      <c r="Q172" s="242"/>
      <c r="R172" s="242"/>
      <c r="S172" s="242"/>
      <c r="T172" s="243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4" t="s">
        <v>126</v>
      </c>
      <c r="AU172" s="244" t="s">
        <v>86</v>
      </c>
      <c r="AV172" s="13" t="s">
        <v>84</v>
      </c>
      <c r="AW172" s="13" t="s">
        <v>32</v>
      </c>
      <c r="AX172" s="13" t="s">
        <v>76</v>
      </c>
      <c r="AY172" s="244" t="s">
        <v>118</v>
      </c>
    </row>
    <row r="173" s="14" customFormat="1">
      <c r="A173" s="14"/>
      <c r="B173" s="245"/>
      <c r="C173" s="246"/>
      <c r="D173" s="236" t="s">
        <v>126</v>
      </c>
      <c r="E173" s="247" t="s">
        <v>1</v>
      </c>
      <c r="F173" s="248" t="s">
        <v>188</v>
      </c>
      <c r="G173" s="246"/>
      <c r="H173" s="249">
        <v>415</v>
      </c>
      <c r="I173" s="250"/>
      <c r="J173" s="246"/>
      <c r="K173" s="246"/>
      <c r="L173" s="251"/>
      <c r="M173" s="252"/>
      <c r="N173" s="253"/>
      <c r="O173" s="253"/>
      <c r="P173" s="253"/>
      <c r="Q173" s="253"/>
      <c r="R173" s="253"/>
      <c r="S173" s="253"/>
      <c r="T173" s="254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55" t="s">
        <v>126</v>
      </c>
      <c r="AU173" s="255" t="s">
        <v>86</v>
      </c>
      <c r="AV173" s="14" t="s">
        <v>86</v>
      </c>
      <c r="AW173" s="14" t="s">
        <v>32</v>
      </c>
      <c r="AX173" s="14" t="s">
        <v>84</v>
      </c>
      <c r="AY173" s="255" t="s">
        <v>118</v>
      </c>
    </row>
    <row r="174" s="2" customFormat="1" ht="78" customHeight="1">
      <c r="A174" s="39"/>
      <c r="B174" s="40"/>
      <c r="C174" s="220" t="s">
        <v>196</v>
      </c>
      <c r="D174" s="220" t="s">
        <v>120</v>
      </c>
      <c r="E174" s="221" t="s">
        <v>197</v>
      </c>
      <c r="F174" s="222" t="s">
        <v>198</v>
      </c>
      <c r="G174" s="223" t="s">
        <v>186</v>
      </c>
      <c r="H174" s="224">
        <v>112</v>
      </c>
      <c r="I174" s="225"/>
      <c r="J174" s="226">
        <f>ROUND(I174*H174,2)</f>
        <v>0</v>
      </c>
      <c r="K174" s="227"/>
      <c r="L174" s="45"/>
      <c r="M174" s="228" t="s">
        <v>1</v>
      </c>
      <c r="N174" s="229" t="s">
        <v>41</v>
      </c>
      <c r="O174" s="92"/>
      <c r="P174" s="230">
        <f>O174*H174</f>
        <v>0</v>
      </c>
      <c r="Q174" s="230">
        <v>0</v>
      </c>
      <c r="R174" s="230">
        <f>Q174*H174</f>
        <v>0</v>
      </c>
      <c r="S174" s="230">
        <v>0.40000000000000002</v>
      </c>
      <c r="T174" s="231">
        <f>S174*H174</f>
        <v>44.800000000000004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32" t="s">
        <v>124</v>
      </c>
      <c r="AT174" s="232" t="s">
        <v>120</v>
      </c>
      <c r="AU174" s="232" t="s">
        <v>86</v>
      </c>
      <c r="AY174" s="18" t="s">
        <v>118</v>
      </c>
      <c r="BE174" s="233">
        <f>IF(N174="základní",J174,0)</f>
        <v>0</v>
      </c>
      <c r="BF174" s="233">
        <f>IF(N174="snížená",J174,0)</f>
        <v>0</v>
      </c>
      <c r="BG174" s="233">
        <f>IF(N174="zákl. přenesená",J174,0)</f>
        <v>0</v>
      </c>
      <c r="BH174" s="233">
        <f>IF(N174="sníž. přenesená",J174,0)</f>
        <v>0</v>
      </c>
      <c r="BI174" s="233">
        <f>IF(N174="nulová",J174,0)</f>
        <v>0</v>
      </c>
      <c r="BJ174" s="18" t="s">
        <v>84</v>
      </c>
      <c r="BK174" s="233">
        <f>ROUND(I174*H174,2)</f>
        <v>0</v>
      </c>
      <c r="BL174" s="18" t="s">
        <v>124</v>
      </c>
      <c r="BM174" s="232" t="s">
        <v>199</v>
      </c>
    </row>
    <row r="175" s="14" customFormat="1">
      <c r="A175" s="14"/>
      <c r="B175" s="245"/>
      <c r="C175" s="246"/>
      <c r="D175" s="236" t="s">
        <v>126</v>
      </c>
      <c r="E175" s="247" t="s">
        <v>1</v>
      </c>
      <c r="F175" s="248" t="s">
        <v>200</v>
      </c>
      <c r="G175" s="246"/>
      <c r="H175" s="249">
        <v>112</v>
      </c>
      <c r="I175" s="250"/>
      <c r="J175" s="246"/>
      <c r="K175" s="246"/>
      <c r="L175" s="251"/>
      <c r="M175" s="252"/>
      <c r="N175" s="253"/>
      <c r="O175" s="253"/>
      <c r="P175" s="253"/>
      <c r="Q175" s="253"/>
      <c r="R175" s="253"/>
      <c r="S175" s="253"/>
      <c r="T175" s="254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55" t="s">
        <v>126</v>
      </c>
      <c r="AU175" s="255" t="s">
        <v>86</v>
      </c>
      <c r="AV175" s="14" t="s">
        <v>86</v>
      </c>
      <c r="AW175" s="14" t="s">
        <v>32</v>
      </c>
      <c r="AX175" s="14" t="s">
        <v>84</v>
      </c>
      <c r="AY175" s="255" t="s">
        <v>118</v>
      </c>
    </row>
    <row r="176" s="2" customFormat="1" ht="62.7" customHeight="1">
      <c r="A176" s="39"/>
      <c r="B176" s="40"/>
      <c r="C176" s="220" t="s">
        <v>201</v>
      </c>
      <c r="D176" s="220" t="s">
        <v>120</v>
      </c>
      <c r="E176" s="221" t="s">
        <v>202</v>
      </c>
      <c r="F176" s="222" t="s">
        <v>203</v>
      </c>
      <c r="G176" s="223" t="s">
        <v>186</v>
      </c>
      <c r="H176" s="224">
        <v>91</v>
      </c>
      <c r="I176" s="225"/>
      <c r="J176" s="226">
        <f>ROUND(I176*H176,2)</f>
        <v>0</v>
      </c>
      <c r="K176" s="227"/>
      <c r="L176" s="45"/>
      <c r="M176" s="228" t="s">
        <v>1</v>
      </c>
      <c r="N176" s="229" t="s">
        <v>41</v>
      </c>
      <c r="O176" s="92"/>
      <c r="P176" s="230">
        <f>O176*H176</f>
        <v>0</v>
      </c>
      <c r="Q176" s="230">
        <v>0</v>
      </c>
      <c r="R176" s="230">
        <f>Q176*H176</f>
        <v>0</v>
      </c>
      <c r="S176" s="230">
        <v>0.22</v>
      </c>
      <c r="T176" s="231">
        <f>S176*H176</f>
        <v>20.02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32" t="s">
        <v>124</v>
      </c>
      <c r="AT176" s="232" t="s">
        <v>120</v>
      </c>
      <c r="AU176" s="232" t="s">
        <v>86</v>
      </c>
      <c r="AY176" s="18" t="s">
        <v>118</v>
      </c>
      <c r="BE176" s="233">
        <f>IF(N176="základní",J176,0)</f>
        <v>0</v>
      </c>
      <c r="BF176" s="233">
        <f>IF(N176="snížená",J176,0)</f>
        <v>0</v>
      </c>
      <c r="BG176" s="233">
        <f>IF(N176="zákl. přenesená",J176,0)</f>
        <v>0</v>
      </c>
      <c r="BH176" s="233">
        <f>IF(N176="sníž. přenesená",J176,0)</f>
        <v>0</v>
      </c>
      <c r="BI176" s="233">
        <f>IF(N176="nulová",J176,0)</f>
        <v>0</v>
      </c>
      <c r="BJ176" s="18" t="s">
        <v>84</v>
      </c>
      <c r="BK176" s="233">
        <f>ROUND(I176*H176,2)</f>
        <v>0</v>
      </c>
      <c r="BL176" s="18" t="s">
        <v>124</v>
      </c>
      <c r="BM176" s="232" t="s">
        <v>204</v>
      </c>
    </row>
    <row r="177" s="14" customFormat="1">
      <c r="A177" s="14"/>
      <c r="B177" s="245"/>
      <c r="C177" s="246"/>
      <c r="D177" s="236" t="s">
        <v>126</v>
      </c>
      <c r="E177" s="247" t="s">
        <v>1</v>
      </c>
      <c r="F177" s="248" t="s">
        <v>205</v>
      </c>
      <c r="G177" s="246"/>
      <c r="H177" s="249">
        <v>91</v>
      </c>
      <c r="I177" s="250"/>
      <c r="J177" s="246"/>
      <c r="K177" s="246"/>
      <c r="L177" s="251"/>
      <c r="M177" s="252"/>
      <c r="N177" s="253"/>
      <c r="O177" s="253"/>
      <c r="P177" s="253"/>
      <c r="Q177" s="253"/>
      <c r="R177" s="253"/>
      <c r="S177" s="253"/>
      <c r="T177" s="254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55" t="s">
        <v>126</v>
      </c>
      <c r="AU177" s="255" t="s">
        <v>86</v>
      </c>
      <c r="AV177" s="14" t="s">
        <v>86</v>
      </c>
      <c r="AW177" s="14" t="s">
        <v>32</v>
      </c>
      <c r="AX177" s="14" t="s">
        <v>84</v>
      </c>
      <c r="AY177" s="255" t="s">
        <v>118</v>
      </c>
    </row>
    <row r="178" s="2" customFormat="1" ht="62.7" customHeight="1">
      <c r="A178" s="39"/>
      <c r="B178" s="40"/>
      <c r="C178" s="220" t="s">
        <v>206</v>
      </c>
      <c r="D178" s="220" t="s">
        <v>120</v>
      </c>
      <c r="E178" s="221" t="s">
        <v>207</v>
      </c>
      <c r="F178" s="222" t="s">
        <v>208</v>
      </c>
      <c r="G178" s="223" t="s">
        <v>186</v>
      </c>
      <c r="H178" s="224">
        <v>203</v>
      </c>
      <c r="I178" s="225"/>
      <c r="J178" s="226">
        <f>ROUND(I178*H178,2)</f>
        <v>0</v>
      </c>
      <c r="K178" s="227"/>
      <c r="L178" s="45"/>
      <c r="M178" s="228" t="s">
        <v>1</v>
      </c>
      <c r="N178" s="229" t="s">
        <v>41</v>
      </c>
      <c r="O178" s="92"/>
      <c r="P178" s="230">
        <f>O178*H178</f>
        <v>0</v>
      </c>
      <c r="Q178" s="230">
        <v>0</v>
      </c>
      <c r="R178" s="230">
        <f>Q178*H178</f>
        <v>0</v>
      </c>
      <c r="S178" s="230">
        <v>0.29999999999999999</v>
      </c>
      <c r="T178" s="231">
        <f>S178*H178</f>
        <v>60.899999999999999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32" t="s">
        <v>124</v>
      </c>
      <c r="AT178" s="232" t="s">
        <v>120</v>
      </c>
      <c r="AU178" s="232" t="s">
        <v>86</v>
      </c>
      <c r="AY178" s="18" t="s">
        <v>118</v>
      </c>
      <c r="BE178" s="233">
        <f>IF(N178="základní",J178,0)</f>
        <v>0</v>
      </c>
      <c r="BF178" s="233">
        <f>IF(N178="snížená",J178,0)</f>
        <v>0</v>
      </c>
      <c r="BG178" s="233">
        <f>IF(N178="zákl. přenesená",J178,0)</f>
        <v>0</v>
      </c>
      <c r="BH178" s="233">
        <f>IF(N178="sníž. přenesená",J178,0)</f>
        <v>0</v>
      </c>
      <c r="BI178" s="233">
        <f>IF(N178="nulová",J178,0)</f>
        <v>0</v>
      </c>
      <c r="BJ178" s="18" t="s">
        <v>84</v>
      </c>
      <c r="BK178" s="233">
        <f>ROUND(I178*H178,2)</f>
        <v>0</v>
      </c>
      <c r="BL178" s="18" t="s">
        <v>124</v>
      </c>
      <c r="BM178" s="232" t="s">
        <v>209</v>
      </c>
    </row>
    <row r="179" s="14" customFormat="1">
      <c r="A179" s="14"/>
      <c r="B179" s="245"/>
      <c r="C179" s="246"/>
      <c r="D179" s="236" t="s">
        <v>126</v>
      </c>
      <c r="E179" s="247" t="s">
        <v>1</v>
      </c>
      <c r="F179" s="248" t="s">
        <v>210</v>
      </c>
      <c r="G179" s="246"/>
      <c r="H179" s="249">
        <v>203</v>
      </c>
      <c r="I179" s="250"/>
      <c r="J179" s="246"/>
      <c r="K179" s="246"/>
      <c r="L179" s="251"/>
      <c r="M179" s="252"/>
      <c r="N179" s="253"/>
      <c r="O179" s="253"/>
      <c r="P179" s="253"/>
      <c r="Q179" s="253"/>
      <c r="R179" s="253"/>
      <c r="S179" s="253"/>
      <c r="T179" s="254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55" t="s">
        <v>126</v>
      </c>
      <c r="AU179" s="255" t="s">
        <v>86</v>
      </c>
      <c r="AV179" s="14" t="s">
        <v>86</v>
      </c>
      <c r="AW179" s="14" t="s">
        <v>32</v>
      </c>
      <c r="AX179" s="14" t="s">
        <v>84</v>
      </c>
      <c r="AY179" s="255" t="s">
        <v>118</v>
      </c>
    </row>
    <row r="180" s="2" customFormat="1" ht="62.7" customHeight="1">
      <c r="A180" s="39"/>
      <c r="B180" s="40"/>
      <c r="C180" s="220" t="s">
        <v>8</v>
      </c>
      <c r="D180" s="220" t="s">
        <v>120</v>
      </c>
      <c r="E180" s="221" t="s">
        <v>211</v>
      </c>
      <c r="F180" s="222" t="s">
        <v>212</v>
      </c>
      <c r="G180" s="223" t="s">
        <v>186</v>
      </c>
      <c r="H180" s="224">
        <v>112</v>
      </c>
      <c r="I180" s="225"/>
      <c r="J180" s="226">
        <f>ROUND(I180*H180,2)</f>
        <v>0</v>
      </c>
      <c r="K180" s="227"/>
      <c r="L180" s="45"/>
      <c r="M180" s="228" t="s">
        <v>1</v>
      </c>
      <c r="N180" s="229" t="s">
        <v>41</v>
      </c>
      <c r="O180" s="92"/>
      <c r="P180" s="230">
        <f>O180*H180</f>
        <v>0</v>
      </c>
      <c r="Q180" s="230">
        <v>0</v>
      </c>
      <c r="R180" s="230">
        <f>Q180*H180</f>
        <v>0</v>
      </c>
      <c r="S180" s="230">
        <v>0</v>
      </c>
      <c r="T180" s="231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32" t="s">
        <v>124</v>
      </c>
      <c r="AT180" s="232" t="s">
        <v>120</v>
      </c>
      <c r="AU180" s="232" t="s">
        <v>86</v>
      </c>
      <c r="AY180" s="18" t="s">
        <v>118</v>
      </c>
      <c r="BE180" s="233">
        <f>IF(N180="základní",J180,0)</f>
        <v>0</v>
      </c>
      <c r="BF180" s="233">
        <f>IF(N180="snížená",J180,0)</f>
        <v>0</v>
      </c>
      <c r="BG180" s="233">
        <f>IF(N180="zákl. přenesená",J180,0)</f>
        <v>0</v>
      </c>
      <c r="BH180" s="233">
        <f>IF(N180="sníž. přenesená",J180,0)</f>
        <v>0</v>
      </c>
      <c r="BI180" s="233">
        <f>IF(N180="nulová",J180,0)</f>
        <v>0</v>
      </c>
      <c r="BJ180" s="18" t="s">
        <v>84</v>
      </c>
      <c r="BK180" s="233">
        <f>ROUND(I180*H180,2)</f>
        <v>0</v>
      </c>
      <c r="BL180" s="18" t="s">
        <v>124</v>
      </c>
      <c r="BM180" s="232" t="s">
        <v>213</v>
      </c>
    </row>
    <row r="181" s="14" customFormat="1">
      <c r="A181" s="14"/>
      <c r="B181" s="245"/>
      <c r="C181" s="246"/>
      <c r="D181" s="236" t="s">
        <v>126</v>
      </c>
      <c r="E181" s="247" t="s">
        <v>1</v>
      </c>
      <c r="F181" s="248" t="s">
        <v>200</v>
      </c>
      <c r="G181" s="246"/>
      <c r="H181" s="249">
        <v>112</v>
      </c>
      <c r="I181" s="250"/>
      <c r="J181" s="246"/>
      <c r="K181" s="246"/>
      <c r="L181" s="251"/>
      <c r="M181" s="252"/>
      <c r="N181" s="253"/>
      <c r="O181" s="253"/>
      <c r="P181" s="253"/>
      <c r="Q181" s="253"/>
      <c r="R181" s="253"/>
      <c r="S181" s="253"/>
      <c r="T181" s="254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55" t="s">
        <v>126</v>
      </c>
      <c r="AU181" s="255" t="s">
        <v>86</v>
      </c>
      <c r="AV181" s="14" t="s">
        <v>86</v>
      </c>
      <c r="AW181" s="14" t="s">
        <v>32</v>
      </c>
      <c r="AX181" s="14" t="s">
        <v>84</v>
      </c>
      <c r="AY181" s="255" t="s">
        <v>118</v>
      </c>
    </row>
    <row r="182" s="12" customFormat="1" ht="22.8" customHeight="1">
      <c r="A182" s="12"/>
      <c r="B182" s="204"/>
      <c r="C182" s="205"/>
      <c r="D182" s="206" t="s">
        <v>75</v>
      </c>
      <c r="E182" s="218" t="s">
        <v>214</v>
      </c>
      <c r="F182" s="218" t="s">
        <v>215</v>
      </c>
      <c r="G182" s="205"/>
      <c r="H182" s="205"/>
      <c r="I182" s="208"/>
      <c r="J182" s="219">
        <f>BK182</f>
        <v>0</v>
      </c>
      <c r="K182" s="205"/>
      <c r="L182" s="210"/>
      <c r="M182" s="211"/>
      <c r="N182" s="212"/>
      <c r="O182" s="212"/>
      <c r="P182" s="213">
        <f>SUM(P183:P197)</f>
        <v>0</v>
      </c>
      <c r="Q182" s="212"/>
      <c r="R182" s="213">
        <f>SUM(R183:R197)</f>
        <v>0</v>
      </c>
      <c r="S182" s="212"/>
      <c r="T182" s="214">
        <f>SUM(T183:T197)</f>
        <v>0</v>
      </c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R182" s="215" t="s">
        <v>84</v>
      </c>
      <c r="AT182" s="216" t="s">
        <v>75</v>
      </c>
      <c r="AU182" s="216" t="s">
        <v>84</v>
      </c>
      <c r="AY182" s="215" t="s">
        <v>118</v>
      </c>
      <c r="BK182" s="217">
        <f>SUM(BK183:BK197)</f>
        <v>0</v>
      </c>
    </row>
    <row r="183" s="2" customFormat="1" ht="37.8" customHeight="1">
      <c r="A183" s="39"/>
      <c r="B183" s="40"/>
      <c r="C183" s="220" t="s">
        <v>216</v>
      </c>
      <c r="D183" s="220" t="s">
        <v>120</v>
      </c>
      <c r="E183" s="221" t="s">
        <v>217</v>
      </c>
      <c r="F183" s="222" t="s">
        <v>218</v>
      </c>
      <c r="G183" s="223" t="s">
        <v>167</v>
      </c>
      <c r="H183" s="224">
        <v>69.019999999999996</v>
      </c>
      <c r="I183" s="225"/>
      <c r="J183" s="226">
        <f>ROUND(I183*H183,2)</f>
        <v>0</v>
      </c>
      <c r="K183" s="227"/>
      <c r="L183" s="45"/>
      <c r="M183" s="228" t="s">
        <v>1</v>
      </c>
      <c r="N183" s="229" t="s">
        <v>41</v>
      </c>
      <c r="O183" s="92"/>
      <c r="P183" s="230">
        <f>O183*H183</f>
        <v>0</v>
      </c>
      <c r="Q183" s="230">
        <v>0</v>
      </c>
      <c r="R183" s="230">
        <f>Q183*H183</f>
        <v>0</v>
      </c>
      <c r="S183" s="230">
        <v>0</v>
      </c>
      <c r="T183" s="231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32" t="s">
        <v>124</v>
      </c>
      <c r="AT183" s="232" t="s">
        <v>120</v>
      </c>
      <c r="AU183" s="232" t="s">
        <v>86</v>
      </c>
      <c r="AY183" s="18" t="s">
        <v>118</v>
      </c>
      <c r="BE183" s="233">
        <f>IF(N183="základní",J183,0)</f>
        <v>0</v>
      </c>
      <c r="BF183" s="233">
        <f>IF(N183="snížená",J183,0)</f>
        <v>0</v>
      </c>
      <c r="BG183" s="233">
        <f>IF(N183="zákl. přenesená",J183,0)</f>
        <v>0</v>
      </c>
      <c r="BH183" s="233">
        <f>IF(N183="sníž. přenesená",J183,0)</f>
        <v>0</v>
      </c>
      <c r="BI183" s="233">
        <f>IF(N183="nulová",J183,0)</f>
        <v>0</v>
      </c>
      <c r="BJ183" s="18" t="s">
        <v>84</v>
      </c>
      <c r="BK183" s="233">
        <f>ROUND(I183*H183,2)</f>
        <v>0</v>
      </c>
      <c r="BL183" s="18" t="s">
        <v>124</v>
      </c>
      <c r="BM183" s="232" t="s">
        <v>219</v>
      </c>
    </row>
    <row r="184" s="13" customFormat="1">
      <c r="A184" s="13"/>
      <c r="B184" s="234"/>
      <c r="C184" s="235"/>
      <c r="D184" s="236" t="s">
        <v>126</v>
      </c>
      <c r="E184" s="237" t="s">
        <v>1</v>
      </c>
      <c r="F184" s="238" t="s">
        <v>220</v>
      </c>
      <c r="G184" s="235"/>
      <c r="H184" s="237" t="s">
        <v>1</v>
      </c>
      <c r="I184" s="239"/>
      <c r="J184" s="235"/>
      <c r="K184" s="235"/>
      <c r="L184" s="240"/>
      <c r="M184" s="241"/>
      <c r="N184" s="242"/>
      <c r="O184" s="242"/>
      <c r="P184" s="242"/>
      <c r="Q184" s="242"/>
      <c r="R184" s="242"/>
      <c r="S184" s="242"/>
      <c r="T184" s="243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44" t="s">
        <v>126</v>
      </c>
      <c r="AU184" s="244" t="s">
        <v>86</v>
      </c>
      <c r="AV184" s="13" t="s">
        <v>84</v>
      </c>
      <c r="AW184" s="13" t="s">
        <v>32</v>
      </c>
      <c r="AX184" s="13" t="s">
        <v>76</v>
      </c>
      <c r="AY184" s="244" t="s">
        <v>118</v>
      </c>
    </row>
    <row r="185" s="13" customFormat="1">
      <c r="A185" s="13"/>
      <c r="B185" s="234"/>
      <c r="C185" s="235"/>
      <c r="D185" s="236" t="s">
        <v>126</v>
      </c>
      <c r="E185" s="237" t="s">
        <v>1</v>
      </c>
      <c r="F185" s="238" t="s">
        <v>221</v>
      </c>
      <c r="G185" s="235"/>
      <c r="H185" s="237" t="s">
        <v>1</v>
      </c>
      <c r="I185" s="239"/>
      <c r="J185" s="235"/>
      <c r="K185" s="235"/>
      <c r="L185" s="240"/>
      <c r="M185" s="241"/>
      <c r="N185" s="242"/>
      <c r="O185" s="242"/>
      <c r="P185" s="242"/>
      <c r="Q185" s="242"/>
      <c r="R185" s="242"/>
      <c r="S185" s="242"/>
      <c r="T185" s="243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4" t="s">
        <v>126</v>
      </c>
      <c r="AU185" s="244" t="s">
        <v>86</v>
      </c>
      <c r="AV185" s="13" t="s">
        <v>84</v>
      </c>
      <c r="AW185" s="13" t="s">
        <v>32</v>
      </c>
      <c r="AX185" s="13" t="s">
        <v>76</v>
      </c>
      <c r="AY185" s="244" t="s">
        <v>118</v>
      </c>
    </row>
    <row r="186" s="14" customFormat="1">
      <c r="A186" s="14"/>
      <c r="B186" s="245"/>
      <c r="C186" s="246"/>
      <c r="D186" s="236" t="s">
        <v>126</v>
      </c>
      <c r="E186" s="247" t="s">
        <v>1</v>
      </c>
      <c r="F186" s="248" t="s">
        <v>222</v>
      </c>
      <c r="G186" s="246"/>
      <c r="H186" s="249">
        <v>69.019999999999996</v>
      </c>
      <c r="I186" s="250"/>
      <c r="J186" s="246"/>
      <c r="K186" s="246"/>
      <c r="L186" s="251"/>
      <c r="M186" s="252"/>
      <c r="N186" s="253"/>
      <c r="O186" s="253"/>
      <c r="P186" s="253"/>
      <c r="Q186" s="253"/>
      <c r="R186" s="253"/>
      <c r="S186" s="253"/>
      <c r="T186" s="254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55" t="s">
        <v>126</v>
      </c>
      <c r="AU186" s="255" t="s">
        <v>86</v>
      </c>
      <c r="AV186" s="14" t="s">
        <v>86</v>
      </c>
      <c r="AW186" s="14" t="s">
        <v>32</v>
      </c>
      <c r="AX186" s="14" t="s">
        <v>84</v>
      </c>
      <c r="AY186" s="255" t="s">
        <v>118</v>
      </c>
    </row>
    <row r="187" s="2" customFormat="1" ht="37.8" customHeight="1">
      <c r="A187" s="39"/>
      <c r="B187" s="40"/>
      <c r="C187" s="220" t="s">
        <v>223</v>
      </c>
      <c r="D187" s="220" t="s">
        <v>120</v>
      </c>
      <c r="E187" s="221" t="s">
        <v>224</v>
      </c>
      <c r="F187" s="222" t="s">
        <v>225</v>
      </c>
      <c r="G187" s="223" t="s">
        <v>167</v>
      </c>
      <c r="H187" s="224">
        <v>77.832999999999998</v>
      </c>
      <c r="I187" s="225"/>
      <c r="J187" s="226">
        <f>ROUND(I187*H187,2)</f>
        <v>0</v>
      </c>
      <c r="K187" s="227"/>
      <c r="L187" s="45"/>
      <c r="M187" s="228" t="s">
        <v>1</v>
      </c>
      <c r="N187" s="229" t="s">
        <v>41</v>
      </c>
      <c r="O187" s="92"/>
      <c r="P187" s="230">
        <f>O187*H187</f>
        <v>0</v>
      </c>
      <c r="Q187" s="230">
        <v>0</v>
      </c>
      <c r="R187" s="230">
        <f>Q187*H187</f>
        <v>0</v>
      </c>
      <c r="S187" s="230">
        <v>0</v>
      </c>
      <c r="T187" s="231">
        <f>S187*H187</f>
        <v>0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32" t="s">
        <v>124</v>
      </c>
      <c r="AT187" s="232" t="s">
        <v>120</v>
      </c>
      <c r="AU187" s="232" t="s">
        <v>86</v>
      </c>
      <c r="AY187" s="18" t="s">
        <v>118</v>
      </c>
      <c r="BE187" s="233">
        <f>IF(N187="základní",J187,0)</f>
        <v>0</v>
      </c>
      <c r="BF187" s="233">
        <f>IF(N187="snížená",J187,0)</f>
        <v>0</v>
      </c>
      <c r="BG187" s="233">
        <f>IF(N187="zákl. přenesená",J187,0)</f>
        <v>0</v>
      </c>
      <c r="BH187" s="233">
        <f>IF(N187="sníž. přenesená",J187,0)</f>
        <v>0</v>
      </c>
      <c r="BI187" s="233">
        <f>IF(N187="nulová",J187,0)</f>
        <v>0</v>
      </c>
      <c r="BJ187" s="18" t="s">
        <v>84</v>
      </c>
      <c r="BK187" s="233">
        <f>ROUND(I187*H187,2)</f>
        <v>0</v>
      </c>
      <c r="BL187" s="18" t="s">
        <v>124</v>
      </c>
      <c r="BM187" s="232" t="s">
        <v>226</v>
      </c>
    </row>
    <row r="188" s="13" customFormat="1">
      <c r="A188" s="13"/>
      <c r="B188" s="234"/>
      <c r="C188" s="235"/>
      <c r="D188" s="236" t="s">
        <v>126</v>
      </c>
      <c r="E188" s="237" t="s">
        <v>1</v>
      </c>
      <c r="F188" s="238" t="s">
        <v>227</v>
      </c>
      <c r="G188" s="235"/>
      <c r="H188" s="237" t="s">
        <v>1</v>
      </c>
      <c r="I188" s="239"/>
      <c r="J188" s="235"/>
      <c r="K188" s="235"/>
      <c r="L188" s="240"/>
      <c r="M188" s="241"/>
      <c r="N188" s="242"/>
      <c r="O188" s="242"/>
      <c r="P188" s="242"/>
      <c r="Q188" s="242"/>
      <c r="R188" s="242"/>
      <c r="S188" s="242"/>
      <c r="T188" s="243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44" t="s">
        <v>126</v>
      </c>
      <c r="AU188" s="244" t="s">
        <v>86</v>
      </c>
      <c r="AV188" s="13" t="s">
        <v>84</v>
      </c>
      <c r="AW188" s="13" t="s">
        <v>32</v>
      </c>
      <c r="AX188" s="13" t="s">
        <v>76</v>
      </c>
      <c r="AY188" s="244" t="s">
        <v>118</v>
      </c>
    </row>
    <row r="189" s="13" customFormat="1">
      <c r="A189" s="13"/>
      <c r="B189" s="234"/>
      <c r="C189" s="235"/>
      <c r="D189" s="236" t="s">
        <v>126</v>
      </c>
      <c r="E189" s="237" t="s">
        <v>1</v>
      </c>
      <c r="F189" s="238" t="s">
        <v>228</v>
      </c>
      <c r="G189" s="235"/>
      <c r="H189" s="237" t="s">
        <v>1</v>
      </c>
      <c r="I189" s="239"/>
      <c r="J189" s="235"/>
      <c r="K189" s="235"/>
      <c r="L189" s="240"/>
      <c r="M189" s="241"/>
      <c r="N189" s="242"/>
      <c r="O189" s="242"/>
      <c r="P189" s="242"/>
      <c r="Q189" s="242"/>
      <c r="R189" s="242"/>
      <c r="S189" s="242"/>
      <c r="T189" s="243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44" t="s">
        <v>126</v>
      </c>
      <c r="AU189" s="244" t="s">
        <v>86</v>
      </c>
      <c r="AV189" s="13" t="s">
        <v>84</v>
      </c>
      <c r="AW189" s="13" t="s">
        <v>32</v>
      </c>
      <c r="AX189" s="13" t="s">
        <v>76</v>
      </c>
      <c r="AY189" s="244" t="s">
        <v>118</v>
      </c>
    </row>
    <row r="190" s="14" customFormat="1">
      <c r="A190" s="14"/>
      <c r="B190" s="245"/>
      <c r="C190" s="246"/>
      <c r="D190" s="236" t="s">
        <v>126</v>
      </c>
      <c r="E190" s="247" t="s">
        <v>1</v>
      </c>
      <c r="F190" s="248" t="s">
        <v>229</v>
      </c>
      <c r="G190" s="246"/>
      <c r="H190" s="249">
        <v>21.385000000000002</v>
      </c>
      <c r="I190" s="250"/>
      <c r="J190" s="246"/>
      <c r="K190" s="246"/>
      <c r="L190" s="251"/>
      <c r="M190" s="252"/>
      <c r="N190" s="253"/>
      <c r="O190" s="253"/>
      <c r="P190" s="253"/>
      <c r="Q190" s="253"/>
      <c r="R190" s="253"/>
      <c r="S190" s="253"/>
      <c r="T190" s="254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55" t="s">
        <v>126</v>
      </c>
      <c r="AU190" s="255" t="s">
        <v>86</v>
      </c>
      <c r="AV190" s="14" t="s">
        <v>86</v>
      </c>
      <c r="AW190" s="14" t="s">
        <v>32</v>
      </c>
      <c r="AX190" s="14" t="s">
        <v>76</v>
      </c>
      <c r="AY190" s="255" t="s">
        <v>118</v>
      </c>
    </row>
    <row r="191" s="13" customFormat="1">
      <c r="A191" s="13"/>
      <c r="B191" s="234"/>
      <c r="C191" s="235"/>
      <c r="D191" s="236" t="s">
        <v>126</v>
      </c>
      <c r="E191" s="237" t="s">
        <v>1</v>
      </c>
      <c r="F191" s="238" t="s">
        <v>230</v>
      </c>
      <c r="G191" s="235"/>
      <c r="H191" s="237" t="s">
        <v>1</v>
      </c>
      <c r="I191" s="239"/>
      <c r="J191" s="235"/>
      <c r="K191" s="235"/>
      <c r="L191" s="240"/>
      <c r="M191" s="241"/>
      <c r="N191" s="242"/>
      <c r="O191" s="242"/>
      <c r="P191" s="242"/>
      <c r="Q191" s="242"/>
      <c r="R191" s="242"/>
      <c r="S191" s="242"/>
      <c r="T191" s="243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4" t="s">
        <v>126</v>
      </c>
      <c r="AU191" s="244" t="s">
        <v>86</v>
      </c>
      <c r="AV191" s="13" t="s">
        <v>84</v>
      </c>
      <c r="AW191" s="13" t="s">
        <v>32</v>
      </c>
      <c r="AX191" s="13" t="s">
        <v>76</v>
      </c>
      <c r="AY191" s="244" t="s">
        <v>118</v>
      </c>
    </row>
    <row r="192" s="14" customFormat="1">
      <c r="A192" s="14"/>
      <c r="B192" s="245"/>
      <c r="C192" s="246"/>
      <c r="D192" s="236" t="s">
        <v>126</v>
      </c>
      <c r="E192" s="247" t="s">
        <v>1</v>
      </c>
      <c r="F192" s="248" t="s">
        <v>231</v>
      </c>
      <c r="G192" s="246"/>
      <c r="H192" s="249">
        <v>56.448</v>
      </c>
      <c r="I192" s="250"/>
      <c r="J192" s="246"/>
      <c r="K192" s="246"/>
      <c r="L192" s="251"/>
      <c r="M192" s="252"/>
      <c r="N192" s="253"/>
      <c r="O192" s="253"/>
      <c r="P192" s="253"/>
      <c r="Q192" s="253"/>
      <c r="R192" s="253"/>
      <c r="S192" s="253"/>
      <c r="T192" s="254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55" t="s">
        <v>126</v>
      </c>
      <c r="AU192" s="255" t="s">
        <v>86</v>
      </c>
      <c r="AV192" s="14" t="s">
        <v>86</v>
      </c>
      <c r="AW192" s="14" t="s">
        <v>32</v>
      </c>
      <c r="AX192" s="14" t="s">
        <v>76</v>
      </c>
      <c r="AY192" s="255" t="s">
        <v>118</v>
      </c>
    </row>
    <row r="193" s="16" customFormat="1">
      <c r="A193" s="16"/>
      <c r="B193" s="267"/>
      <c r="C193" s="268"/>
      <c r="D193" s="236" t="s">
        <v>126</v>
      </c>
      <c r="E193" s="269" t="s">
        <v>1</v>
      </c>
      <c r="F193" s="270" t="s">
        <v>136</v>
      </c>
      <c r="G193" s="268"/>
      <c r="H193" s="271">
        <v>77.832999999999998</v>
      </c>
      <c r="I193" s="272"/>
      <c r="J193" s="268"/>
      <c r="K193" s="268"/>
      <c r="L193" s="273"/>
      <c r="M193" s="274"/>
      <c r="N193" s="275"/>
      <c r="O193" s="275"/>
      <c r="P193" s="275"/>
      <c r="Q193" s="275"/>
      <c r="R193" s="275"/>
      <c r="S193" s="275"/>
      <c r="T193" s="276"/>
      <c r="U193" s="16"/>
      <c r="V193" s="16"/>
      <c r="W193" s="16"/>
      <c r="X193" s="16"/>
      <c r="Y193" s="16"/>
      <c r="Z193" s="16"/>
      <c r="AA193" s="16"/>
      <c r="AB193" s="16"/>
      <c r="AC193" s="16"/>
      <c r="AD193" s="16"/>
      <c r="AE193" s="16"/>
      <c r="AT193" s="277" t="s">
        <v>126</v>
      </c>
      <c r="AU193" s="277" t="s">
        <v>86</v>
      </c>
      <c r="AV193" s="16" t="s">
        <v>124</v>
      </c>
      <c r="AW193" s="16" t="s">
        <v>32</v>
      </c>
      <c r="AX193" s="16" t="s">
        <v>84</v>
      </c>
      <c r="AY193" s="277" t="s">
        <v>118</v>
      </c>
    </row>
    <row r="194" s="2" customFormat="1" ht="37.8" customHeight="1">
      <c r="A194" s="39"/>
      <c r="B194" s="40"/>
      <c r="C194" s="220" t="s">
        <v>232</v>
      </c>
      <c r="D194" s="220" t="s">
        <v>120</v>
      </c>
      <c r="E194" s="221" t="s">
        <v>233</v>
      </c>
      <c r="F194" s="222" t="s">
        <v>234</v>
      </c>
      <c r="G194" s="223" t="s">
        <v>167</v>
      </c>
      <c r="H194" s="224">
        <v>233.499</v>
      </c>
      <c r="I194" s="225"/>
      <c r="J194" s="226">
        <f>ROUND(I194*H194,2)</f>
        <v>0</v>
      </c>
      <c r="K194" s="227"/>
      <c r="L194" s="45"/>
      <c r="M194" s="228" t="s">
        <v>1</v>
      </c>
      <c r="N194" s="229" t="s">
        <v>41</v>
      </c>
      <c r="O194" s="92"/>
      <c r="P194" s="230">
        <f>O194*H194</f>
        <v>0</v>
      </c>
      <c r="Q194" s="230">
        <v>0</v>
      </c>
      <c r="R194" s="230">
        <f>Q194*H194</f>
        <v>0</v>
      </c>
      <c r="S194" s="230">
        <v>0</v>
      </c>
      <c r="T194" s="231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32" t="s">
        <v>124</v>
      </c>
      <c r="AT194" s="232" t="s">
        <v>120</v>
      </c>
      <c r="AU194" s="232" t="s">
        <v>86</v>
      </c>
      <c r="AY194" s="18" t="s">
        <v>118</v>
      </c>
      <c r="BE194" s="233">
        <f>IF(N194="základní",J194,0)</f>
        <v>0</v>
      </c>
      <c r="BF194" s="233">
        <f>IF(N194="snížená",J194,0)</f>
        <v>0</v>
      </c>
      <c r="BG194" s="233">
        <f>IF(N194="zákl. přenesená",J194,0)</f>
        <v>0</v>
      </c>
      <c r="BH194" s="233">
        <f>IF(N194="sníž. přenesená",J194,0)</f>
        <v>0</v>
      </c>
      <c r="BI194" s="233">
        <f>IF(N194="nulová",J194,0)</f>
        <v>0</v>
      </c>
      <c r="BJ194" s="18" t="s">
        <v>84</v>
      </c>
      <c r="BK194" s="233">
        <f>ROUND(I194*H194,2)</f>
        <v>0</v>
      </c>
      <c r="BL194" s="18" t="s">
        <v>124</v>
      </c>
      <c r="BM194" s="232" t="s">
        <v>235</v>
      </c>
    </row>
    <row r="195" s="14" customFormat="1">
      <c r="A195" s="14"/>
      <c r="B195" s="245"/>
      <c r="C195" s="246"/>
      <c r="D195" s="236" t="s">
        <v>126</v>
      </c>
      <c r="E195" s="247" t="s">
        <v>1</v>
      </c>
      <c r="F195" s="248" t="s">
        <v>236</v>
      </c>
      <c r="G195" s="246"/>
      <c r="H195" s="249">
        <v>233.499</v>
      </c>
      <c r="I195" s="250"/>
      <c r="J195" s="246"/>
      <c r="K195" s="246"/>
      <c r="L195" s="251"/>
      <c r="M195" s="252"/>
      <c r="N195" s="253"/>
      <c r="O195" s="253"/>
      <c r="P195" s="253"/>
      <c r="Q195" s="253"/>
      <c r="R195" s="253"/>
      <c r="S195" s="253"/>
      <c r="T195" s="254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55" t="s">
        <v>126</v>
      </c>
      <c r="AU195" s="255" t="s">
        <v>86</v>
      </c>
      <c r="AV195" s="14" t="s">
        <v>86</v>
      </c>
      <c r="AW195" s="14" t="s">
        <v>32</v>
      </c>
      <c r="AX195" s="14" t="s">
        <v>84</v>
      </c>
      <c r="AY195" s="255" t="s">
        <v>118</v>
      </c>
    </row>
    <row r="196" s="2" customFormat="1" ht="16.5" customHeight="1">
      <c r="A196" s="39"/>
      <c r="B196" s="40"/>
      <c r="C196" s="220" t="s">
        <v>237</v>
      </c>
      <c r="D196" s="220" t="s">
        <v>120</v>
      </c>
      <c r="E196" s="221" t="s">
        <v>238</v>
      </c>
      <c r="F196" s="222" t="s">
        <v>239</v>
      </c>
      <c r="G196" s="223" t="s">
        <v>167</v>
      </c>
      <c r="H196" s="224">
        <v>77.832999999999998</v>
      </c>
      <c r="I196" s="225"/>
      <c r="J196" s="226">
        <f>ROUND(I196*H196,2)</f>
        <v>0</v>
      </c>
      <c r="K196" s="227"/>
      <c r="L196" s="45"/>
      <c r="M196" s="228" t="s">
        <v>1</v>
      </c>
      <c r="N196" s="229" t="s">
        <v>41</v>
      </c>
      <c r="O196" s="92"/>
      <c r="P196" s="230">
        <f>O196*H196</f>
        <v>0</v>
      </c>
      <c r="Q196" s="230">
        <v>0</v>
      </c>
      <c r="R196" s="230">
        <f>Q196*H196</f>
        <v>0</v>
      </c>
      <c r="S196" s="230">
        <v>0</v>
      </c>
      <c r="T196" s="231">
        <f>S196*H196</f>
        <v>0</v>
      </c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R196" s="232" t="s">
        <v>124</v>
      </c>
      <c r="AT196" s="232" t="s">
        <v>120</v>
      </c>
      <c r="AU196" s="232" t="s">
        <v>86</v>
      </c>
      <c r="AY196" s="18" t="s">
        <v>118</v>
      </c>
      <c r="BE196" s="233">
        <f>IF(N196="základní",J196,0)</f>
        <v>0</v>
      </c>
      <c r="BF196" s="233">
        <f>IF(N196="snížená",J196,0)</f>
        <v>0</v>
      </c>
      <c r="BG196" s="233">
        <f>IF(N196="zákl. přenesená",J196,0)</f>
        <v>0</v>
      </c>
      <c r="BH196" s="233">
        <f>IF(N196="sníž. přenesená",J196,0)</f>
        <v>0</v>
      </c>
      <c r="BI196" s="233">
        <f>IF(N196="nulová",J196,0)</f>
        <v>0</v>
      </c>
      <c r="BJ196" s="18" t="s">
        <v>84</v>
      </c>
      <c r="BK196" s="233">
        <f>ROUND(I196*H196,2)</f>
        <v>0</v>
      </c>
      <c r="BL196" s="18" t="s">
        <v>124</v>
      </c>
      <c r="BM196" s="232" t="s">
        <v>240</v>
      </c>
    </row>
    <row r="197" s="14" customFormat="1">
      <c r="A197" s="14"/>
      <c r="B197" s="245"/>
      <c r="C197" s="246"/>
      <c r="D197" s="236" t="s">
        <v>126</v>
      </c>
      <c r="E197" s="247" t="s">
        <v>1</v>
      </c>
      <c r="F197" s="248" t="s">
        <v>241</v>
      </c>
      <c r="G197" s="246"/>
      <c r="H197" s="249">
        <v>77.832999999999998</v>
      </c>
      <c r="I197" s="250"/>
      <c r="J197" s="246"/>
      <c r="K197" s="246"/>
      <c r="L197" s="251"/>
      <c r="M197" s="289"/>
      <c r="N197" s="290"/>
      <c r="O197" s="290"/>
      <c r="P197" s="290"/>
      <c r="Q197" s="290"/>
      <c r="R197" s="290"/>
      <c r="S197" s="290"/>
      <c r="T197" s="291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55" t="s">
        <v>126</v>
      </c>
      <c r="AU197" s="255" t="s">
        <v>86</v>
      </c>
      <c r="AV197" s="14" t="s">
        <v>86</v>
      </c>
      <c r="AW197" s="14" t="s">
        <v>32</v>
      </c>
      <c r="AX197" s="14" t="s">
        <v>84</v>
      </c>
      <c r="AY197" s="255" t="s">
        <v>118</v>
      </c>
    </row>
    <row r="198" s="2" customFormat="1" ht="6.96" customHeight="1">
      <c r="A198" s="39"/>
      <c r="B198" s="67"/>
      <c r="C198" s="68"/>
      <c r="D198" s="68"/>
      <c r="E198" s="68"/>
      <c r="F198" s="68"/>
      <c r="G198" s="68"/>
      <c r="H198" s="68"/>
      <c r="I198" s="68"/>
      <c r="J198" s="68"/>
      <c r="K198" s="68"/>
      <c r="L198" s="45"/>
      <c r="M198" s="39"/>
      <c r="O198" s="39"/>
      <c r="P198" s="39"/>
      <c r="Q198" s="39"/>
      <c r="R198" s="39"/>
      <c r="S198" s="39"/>
      <c r="T198" s="39"/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</row>
  </sheetData>
  <sheetProtection sheet="1" autoFilter="0" formatColumns="0" formatRows="0" objects="1" scenarios="1" spinCount="100000" saltValue="W82p6f6ZZjglxNXKNZBrMSK4Tr+Xo6cVynNGH4j+qddxmabyBkWO+no11mXsmJqtSMAK32Pt2Xpz7ebNDNmC7A==" hashValue="V54L0Bk+ecPY4thIrHW2YnrJ+WWFBdx1v6JojiINZM8WBL/NWN5z8nZKBDp3PdbYZvMxuY8XFJcIgkJ8G6NJZQ==" algorithmName="SHA-512" password="CA9C"/>
  <autoFilter ref="C119:K197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89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86</v>
      </c>
    </row>
    <row r="4" s="1" customFormat="1" ht="24.96" customHeight="1">
      <c r="B4" s="21"/>
      <c r="D4" s="139" t="s">
        <v>90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16.5" customHeight="1">
      <c r="B7" s="21"/>
      <c r="E7" s="142" t="str">
        <f>'Rekapitulace stavby'!K6</f>
        <v>ZTV lokalita Laziště, Otrokovice - verze 1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91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242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20</v>
      </c>
      <c r="E12" s="39"/>
      <c r="F12" s="144" t="s">
        <v>93</v>
      </c>
      <c r="G12" s="39"/>
      <c r="H12" s="39"/>
      <c r="I12" s="141" t="s">
        <v>22</v>
      </c>
      <c r="J12" s="145" t="str">
        <f>'Rekapitulace stavby'!AN8</f>
        <v>11. 7. 2023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tr">
        <f>IF('Rekapitulace stavby'!AN10="","",'Rekapitulace stavby'!AN10)</f>
        <v/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tr">
        <f>IF('Rekapitulace stavby'!E11="","",'Rekapitulace stavby'!E11)</f>
        <v>Město Otrokovice</v>
      </c>
      <c r="F15" s="39"/>
      <c r="G15" s="39"/>
      <c r="H15" s="39"/>
      <c r="I15" s="141" t="s">
        <v>27</v>
      </c>
      <c r="J15" s="144" t="str">
        <f>IF('Rekapitulace stavby'!AN11="","",'Rekapitulace stavby'!AN11)</f>
        <v/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28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27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30</v>
      </c>
      <c r="E20" s="39"/>
      <c r="F20" s="39"/>
      <c r="G20" s="39"/>
      <c r="H20" s="39"/>
      <c r="I20" s="141" t="s">
        <v>25</v>
      </c>
      <c r="J20" s="144" t="str">
        <f>IF('Rekapitulace stavby'!AN16="","",'Rekapitulace stavby'!AN16)</f>
        <v/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tr">
        <f>IF('Rekapitulace stavby'!E17="","",'Rekapitulace stavby'!E17)</f>
        <v>Ing.J.Bačík</v>
      </c>
      <c r="F21" s="39"/>
      <c r="G21" s="39"/>
      <c r="H21" s="39"/>
      <c r="I21" s="141" t="s">
        <v>27</v>
      </c>
      <c r="J21" s="144" t="str">
        <f>IF('Rekapitulace stavby'!AN17="","",'Rekapitulace stavby'!AN17)</f>
        <v/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33</v>
      </c>
      <c r="E23" s="39"/>
      <c r="F23" s="39"/>
      <c r="G23" s="39"/>
      <c r="H23" s="39"/>
      <c r="I23" s="141" t="s">
        <v>25</v>
      </c>
      <c r="J23" s="144" t="str">
        <f>IF('Rekapitulace stavby'!AN19="","",'Rekapitulace stavby'!AN19)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tr">
        <f>IF('Rekapitulace stavby'!E20="","",'Rekapitulace stavby'!E20)</f>
        <v>Ing.L.Alster</v>
      </c>
      <c r="F24" s="39"/>
      <c r="G24" s="39"/>
      <c r="H24" s="39"/>
      <c r="I24" s="141" t="s">
        <v>27</v>
      </c>
      <c r="J24" s="144" t="str">
        <f>IF('Rekapitulace stavby'!AN20="","",'Rekapitulace stavby'!AN20)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35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36</v>
      </c>
      <c r="E30" s="39"/>
      <c r="F30" s="39"/>
      <c r="G30" s="39"/>
      <c r="H30" s="39"/>
      <c r="I30" s="39"/>
      <c r="J30" s="152">
        <f>ROUND(J132,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38</v>
      </c>
      <c r="G32" s="39"/>
      <c r="H32" s="39"/>
      <c r="I32" s="153" t="s">
        <v>37</v>
      </c>
      <c r="J32" s="153" t="s">
        <v>39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40</v>
      </c>
      <c r="E33" s="141" t="s">
        <v>41</v>
      </c>
      <c r="F33" s="155">
        <f>ROUND((SUM(BE132:BE389)),  2)</f>
        <v>0</v>
      </c>
      <c r="G33" s="39"/>
      <c r="H33" s="39"/>
      <c r="I33" s="156">
        <v>0.20999999999999999</v>
      </c>
      <c r="J33" s="155">
        <f>ROUND(((SUM(BE132:BE389))*I33),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42</v>
      </c>
      <c r="F34" s="155">
        <f>ROUND((SUM(BF132:BF389)),  2)</f>
        <v>0</v>
      </c>
      <c r="G34" s="39"/>
      <c r="H34" s="39"/>
      <c r="I34" s="156">
        <v>0.14999999999999999</v>
      </c>
      <c r="J34" s="155">
        <f>ROUND(((SUM(BF132:BF389))*I34),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43</v>
      </c>
      <c r="F35" s="155">
        <f>ROUND((SUM(BG132:BG389)),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44</v>
      </c>
      <c r="F36" s="155">
        <f>ROUND((SUM(BH132:BH389)),  2)</f>
        <v>0</v>
      </c>
      <c r="G36" s="39"/>
      <c r="H36" s="39"/>
      <c r="I36" s="156">
        <v>0.14999999999999999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45</v>
      </c>
      <c r="F37" s="155">
        <f>ROUND((SUM(BI132:BI389)),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46</v>
      </c>
      <c r="E39" s="159"/>
      <c r="F39" s="159"/>
      <c r="G39" s="160" t="s">
        <v>47</v>
      </c>
      <c r="H39" s="161" t="s">
        <v>48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4" t="s">
        <v>49</v>
      </c>
      <c r="E50" s="165"/>
      <c r="F50" s="165"/>
      <c r="G50" s="164" t="s">
        <v>50</v>
      </c>
      <c r="H50" s="165"/>
      <c r="I50" s="165"/>
      <c r="J50" s="165"/>
      <c r="K50" s="16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6" t="s">
        <v>51</v>
      </c>
      <c r="E61" s="167"/>
      <c r="F61" s="168" t="s">
        <v>52</v>
      </c>
      <c r="G61" s="166" t="s">
        <v>51</v>
      </c>
      <c r="H61" s="167"/>
      <c r="I61" s="167"/>
      <c r="J61" s="169" t="s">
        <v>52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4" t="s">
        <v>53</v>
      </c>
      <c r="E65" s="170"/>
      <c r="F65" s="170"/>
      <c r="G65" s="164" t="s">
        <v>54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6" t="s">
        <v>51</v>
      </c>
      <c r="E76" s="167"/>
      <c r="F76" s="168" t="s">
        <v>52</v>
      </c>
      <c r="G76" s="166" t="s">
        <v>51</v>
      </c>
      <c r="H76" s="167"/>
      <c r="I76" s="167"/>
      <c r="J76" s="169" t="s">
        <v>52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94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5" t="str">
        <f>E7</f>
        <v>ZTV lokalita Laziště, Otrokovice - verze 1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91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SO 101 - Komunikace a zpevněné plochy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 xml:space="preserve"> </v>
      </c>
      <c r="G89" s="41"/>
      <c r="H89" s="41"/>
      <c r="I89" s="33" t="s">
        <v>22</v>
      </c>
      <c r="J89" s="80" t="str">
        <f>IF(J12="","",J12)</f>
        <v>11. 7. 2023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>Město Otrokovice</v>
      </c>
      <c r="G91" s="41"/>
      <c r="H91" s="41"/>
      <c r="I91" s="33" t="s">
        <v>30</v>
      </c>
      <c r="J91" s="37" t="str">
        <f>E21</f>
        <v>Ing.J.Bačík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28</v>
      </c>
      <c r="D92" s="41"/>
      <c r="E92" s="41"/>
      <c r="F92" s="28" t="str">
        <f>IF(E18="","",E18)</f>
        <v>Vyplň údaj</v>
      </c>
      <c r="G92" s="41"/>
      <c r="H92" s="41"/>
      <c r="I92" s="33" t="s">
        <v>33</v>
      </c>
      <c r="J92" s="37" t="str">
        <f>E24</f>
        <v>Ing.L.Alster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95</v>
      </c>
      <c r="D94" s="177"/>
      <c r="E94" s="177"/>
      <c r="F94" s="177"/>
      <c r="G94" s="177"/>
      <c r="H94" s="177"/>
      <c r="I94" s="177"/>
      <c r="J94" s="178" t="s">
        <v>96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97</v>
      </c>
      <c r="D96" s="41"/>
      <c r="E96" s="41"/>
      <c r="F96" s="41"/>
      <c r="G96" s="41"/>
      <c r="H96" s="41"/>
      <c r="I96" s="41"/>
      <c r="J96" s="111">
        <f>J132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98</v>
      </c>
    </row>
    <row r="97" s="9" customFormat="1" ht="24.96" customHeight="1">
      <c r="A97" s="9"/>
      <c r="B97" s="180"/>
      <c r="C97" s="181"/>
      <c r="D97" s="182" t="s">
        <v>99</v>
      </c>
      <c r="E97" s="183"/>
      <c r="F97" s="183"/>
      <c r="G97" s="183"/>
      <c r="H97" s="183"/>
      <c r="I97" s="183"/>
      <c r="J97" s="184">
        <f>J133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100</v>
      </c>
      <c r="E98" s="189"/>
      <c r="F98" s="189"/>
      <c r="G98" s="189"/>
      <c r="H98" s="189"/>
      <c r="I98" s="189"/>
      <c r="J98" s="190">
        <f>J134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6"/>
      <c r="C99" s="187"/>
      <c r="D99" s="188" t="s">
        <v>101</v>
      </c>
      <c r="E99" s="189"/>
      <c r="F99" s="189"/>
      <c r="G99" s="189"/>
      <c r="H99" s="189"/>
      <c r="I99" s="189"/>
      <c r="J99" s="190">
        <f>J179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6"/>
      <c r="C100" s="187"/>
      <c r="D100" s="188" t="s">
        <v>243</v>
      </c>
      <c r="E100" s="189"/>
      <c r="F100" s="189"/>
      <c r="G100" s="189"/>
      <c r="H100" s="189"/>
      <c r="I100" s="189"/>
      <c r="J100" s="190">
        <f>J182</f>
        <v>0</v>
      </c>
      <c r="K100" s="187"/>
      <c r="L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6"/>
      <c r="C101" s="187"/>
      <c r="D101" s="188" t="s">
        <v>244</v>
      </c>
      <c r="E101" s="189"/>
      <c r="F101" s="189"/>
      <c r="G101" s="189"/>
      <c r="H101" s="189"/>
      <c r="I101" s="189"/>
      <c r="J101" s="190">
        <f>J186</f>
        <v>0</v>
      </c>
      <c r="K101" s="187"/>
      <c r="L101" s="19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6"/>
      <c r="C102" s="187"/>
      <c r="D102" s="188" t="s">
        <v>245</v>
      </c>
      <c r="E102" s="189"/>
      <c r="F102" s="189"/>
      <c r="G102" s="189"/>
      <c r="H102" s="189"/>
      <c r="I102" s="189"/>
      <c r="J102" s="190">
        <f>J197</f>
        <v>0</v>
      </c>
      <c r="K102" s="187"/>
      <c r="L102" s="19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6"/>
      <c r="C103" s="187"/>
      <c r="D103" s="188" t="s">
        <v>246</v>
      </c>
      <c r="E103" s="189"/>
      <c r="F103" s="189"/>
      <c r="G103" s="189"/>
      <c r="H103" s="189"/>
      <c r="I103" s="189"/>
      <c r="J103" s="190">
        <f>J204</f>
        <v>0</v>
      </c>
      <c r="K103" s="187"/>
      <c r="L103" s="191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6"/>
      <c r="C104" s="187"/>
      <c r="D104" s="188" t="s">
        <v>247</v>
      </c>
      <c r="E104" s="189"/>
      <c r="F104" s="189"/>
      <c r="G104" s="189"/>
      <c r="H104" s="189"/>
      <c r="I104" s="189"/>
      <c r="J104" s="190">
        <f>J260</f>
        <v>0</v>
      </c>
      <c r="K104" s="187"/>
      <c r="L104" s="191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6"/>
      <c r="C105" s="187"/>
      <c r="D105" s="188" t="s">
        <v>248</v>
      </c>
      <c r="E105" s="189"/>
      <c r="F105" s="189"/>
      <c r="G105" s="189"/>
      <c r="H105" s="189"/>
      <c r="I105" s="189"/>
      <c r="J105" s="190">
        <f>J294</f>
        <v>0</v>
      </c>
      <c r="K105" s="187"/>
      <c r="L105" s="191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86"/>
      <c r="C106" s="187"/>
      <c r="D106" s="188" t="s">
        <v>102</v>
      </c>
      <c r="E106" s="189"/>
      <c r="F106" s="189"/>
      <c r="G106" s="189"/>
      <c r="H106" s="189"/>
      <c r="I106" s="189"/>
      <c r="J106" s="190">
        <f>J348</f>
        <v>0</v>
      </c>
      <c r="K106" s="187"/>
      <c r="L106" s="191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86"/>
      <c r="C107" s="187"/>
      <c r="D107" s="188" t="s">
        <v>249</v>
      </c>
      <c r="E107" s="189"/>
      <c r="F107" s="189"/>
      <c r="G107" s="189"/>
      <c r="H107" s="189"/>
      <c r="I107" s="189"/>
      <c r="J107" s="190">
        <f>J355</f>
        <v>0</v>
      </c>
      <c r="K107" s="187"/>
      <c r="L107" s="191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9" customFormat="1" ht="24.96" customHeight="1">
      <c r="A108" s="9"/>
      <c r="B108" s="180"/>
      <c r="C108" s="181"/>
      <c r="D108" s="182" t="s">
        <v>250</v>
      </c>
      <c r="E108" s="183"/>
      <c r="F108" s="183"/>
      <c r="G108" s="183"/>
      <c r="H108" s="183"/>
      <c r="I108" s="183"/>
      <c r="J108" s="184">
        <f>J358</f>
        <v>0</v>
      </c>
      <c r="K108" s="181"/>
      <c r="L108" s="185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</row>
    <row r="109" s="10" customFormat="1" ht="19.92" customHeight="1">
      <c r="A109" s="10"/>
      <c r="B109" s="186"/>
      <c r="C109" s="187"/>
      <c r="D109" s="188" t="s">
        <v>251</v>
      </c>
      <c r="E109" s="189"/>
      <c r="F109" s="189"/>
      <c r="G109" s="189"/>
      <c r="H109" s="189"/>
      <c r="I109" s="189"/>
      <c r="J109" s="190">
        <f>J359</f>
        <v>0</v>
      </c>
      <c r="K109" s="187"/>
      <c r="L109" s="191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86"/>
      <c r="C110" s="187"/>
      <c r="D110" s="188" t="s">
        <v>252</v>
      </c>
      <c r="E110" s="189"/>
      <c r="F110" s="189"/>
      <c r="G110" s="189"/>
      <c r="H110" s="189"/>
      <c r="I110" s="189"/>
      <c r="J110" s="190">
        <f>J367</f>
        <v>0</v>
      </c>
      <c r="K110" s="187"/>
      <c r="L110" s="191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86"/>
      <c r="C111" s="187"/>
      <c r="D111" s="188" t="s">
        <v>253</v>
      </c>
      <c r="E111" s="189"/>
      <c r="F111" s="189"/>
      <c r="G111" s="189"/>
      <c r="H111" s="189"/>
      <c r="I111" s="189"/>
      <c r="J111" s="190">
        <f>J379</f>
        <v>0</v>
      </c>
      <c r="K111" s="187"/>
      <c r="L111" s="191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86"/>
      <c r="C112" s="187"/>
      <c r="D112" s="188" t="s">
        <v>254</v>
      </c>
      <c r="E112" s="189"/>
      <c r="F112" s="189"/>
      <c r="G112" s="189"/>
      <c r="H112" s="189"/>
      <c r="I112" s="189"/>
      <c r="J112" s="190">
        <f>J385</f>
        <v>0</v>
      </c>
      <c r="K112" s="187"/>
      <c r="L112" s="191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2" customFormat="1" ht="21.84" customHeight="1">
      <c r="A113" s="39"/>
      <c r="B113" s="40"/>
      <c r="C113" s="41"/>
      <c r="D113" s="41"/>
      <c r="E113" s="41"/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6.96" customHeight="1">
      <c r="A114" s="39"/>
      <c r="B114" s="67"/>
      <c r="C114" s="68"/>
      <c r="D114" s="68"/>
      <c r="E114" s="68"/>
      <c r="F114" s="68"/>
      <c r="G114" s="68"/>
      <c r="H114" s="68"/>
      <c r="I114" s="68"/>
      <c r="J114" s="68"/>
      <c r="K114" s="68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8" s="2" customFormat="1" ht="6.96" customHeight="1">
      <c r="A118" s="39"/>
      <c r="B118" s="69"/>
      <c r="C118" s="70"/>
      <c r="D118" s="70"/>
      <c r="E118" s="70"/>
      <c r="F118" s="70"/>
      <c r="G118" s="70"/>
      <c r="H118" s="70"/>
      <c r="I118" s="70"/>
      <c r="J118" s="70"/>
      <c r="K118" s="70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24.96" customHeight="1">
      <c r="A119" s="39"/>
      <c r="B119" s="40"/>
      <c r="C119" s="24" t="s">
        <v>103</v>
      </c>
      <c r="D119" s="41"/>
      <c r="E119" s="41"/>
      <c r="F119" s="41"/>
      <c r="G119" s="41"/>
      <c r="H119" s="41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6.96" customHeight="1">
      <c r="A120" s="39"/>
      <c r="B120" s="40"/>
      <c r="C120" s="41"/>
      <c r="D120" s="41"/>
      <c r="E120" s="41"/>
      <c r="F120" s="41"/>
      <c r="G120" s="41"/>
      <c r="H120" s="41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2" customHeight="1">
      <c r="A121" s="39"/>
      <c r="B121" s="40"/>
      <c r="C121" s="33" t="s">
        <v>16</v>
      </c>
      <c r="D121" s="41"/>
      <c r="E121" s="41"/>
      <c r="F121" s="41"/>
      <c r="G121" s="41"/>
      <c r="H121" s="41"/>
      <c r="I121" s="41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16.5" customHeight="1">
      <c r="A122" s="39"/>
      <c r="B122" s="40"/>
      <c r="C122" s="41"/>
      <c r="D122" s="41"/>
      <c r="E122" s="175" t="str">
        <f>E7</f>
        <v>ZTV lokalita Laziště, Otrokovice - verze 1</v>
      </c>
      <c r="F122" s="33"/>
      <c r="G122" s="33"/>
      <c r="H122" s="33"/>
      <c r="I122" s="41"/>
      <c r="J122" s="41"/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12" customHeight="1">
      <c r="A123" s="39"/>
      <c r="B123" s="40"/>
      <c r="C123" s="33" t="s">
        <v>91</v>
      </c>
      <c r="D123" s="41"/>
      <c r="E123" s="41"/>
      <c r="F123" s="41"/>
      <c r="G123" s="41"/>
      <c r="H123" s="41"/>
      <c r="I123" s="41"/>
      <c r="J123" s="41"/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16.5" customHeight="1">
      <c r="A124" s="39"/>
      <c r="B124" s="40"/>
      <c r="C124" s="41"/>
      <c r="D124" s="41"/>
      <c r="E124" s="77" t="str">
        <f>E9</f>
        <v>SO 101 - Komunikace a zpevněné plochy</v>
      </c>
      <c r="F124" s="41"/>
      <c r="G124" s="41"/>
      <c r="H124" s="41"/>
      <c r="I124" s="41"/>
      <c r="J124" s="41"/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2" customFormat="1" ht="6.96" customHeight="1">
      <c r="A125" s="39"/>
      <c r="B125" s="40"/>
      <c r="C125" s="41"/>
      <c r="D125" s="41"/>
      <c r="E125" s="41"/>
      <c r="F125" s="41"/>
      <c r="G125" s="41"/>
      <c r="H125" s="41"/>
      <c r="I125" s="41"/>
      <c r="J125" s="41"/>
      <c r="K125" s="41"/>
      <c r="L125" s="64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2" customFormat="1" ht="12" customHeight="1">
      <c r="A126" s="39"/>
      <c r="B126" s="40"/>
      <c r="C126" s="33" t="s">
        <v>20</v>
      </c>
      <c r="D126" s="41"/>
      <c r="E126" s="41"/>
      <c r="F126" s="28" t="str">
        <f>F12</f>
        <v xml:space="preserve"> </v>
      </c>
      <c r="G126" s="41"/>
      <c r="H126" s="41"/>
      <c r="I126" s="33" t="s">
        <v>22</v>
      </c>
      <c r="J126" s="80" t="str">
        <f>IF(J12="","",J12)</f>
        <v>11. 7. 2023</v>
      </c>
      <c r="K126" s="41"/>
      <c r="L126" s="64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  <row r="127" s="2" customFormat="1" ht="6.96" customHeight="1">
      <c r="A127" s="39"/>
      <c r="B127" s="40"/>
      <c r="C127" s="41"/>
      <c r="D127" s="41"/>
      <c r="E127" s="41"/>
      <c r="F127" s="41"/>
      <c r="G127" s="41"/>
      <c r="H127" s="41"/>
      <c r="I127" s="41"/>
      <c r="J127" s="41"/>
      <c r="K127" s="41"/>
      <c r="L127" s="64"/>
      <c r="S127" s="39"/>
      <c r="T127" s="39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</row>
    <row r="128" s="2" customFormat="1" ht="15.15" customHeight="1">
      <c r="A128" s="39"/>
      <c r="B128" s="40"/>
      <c r="C128" s="33" t="s">
        <v>24</v>
      </c>
      <c r="D128" s="41"/>
      <c r="E128" s="41"/>
      <c r="F128" s="28" t="str">
        <f>E15</f>
        <v>Město Otrokovice</v>
      </c>
      <c r="G128" s="41"/>
      <c r="H128" s="41"/>
      <c r="I128" s="33" t="s">
        <v>30</v>
      </c>
      <c r="J128" s="37" t="str">
        <f>E21</f>
        <v>Ing.J.Bačík</v>
      </c>
      <c r="K128" s="41"/>
      <c r="L128" s="64"/>
      <c r="S128" s="39"/>
      <c r="T128" s="39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</row>
    <row r="129" s="2" customFormat="1" ht="15.15" customHeight="1">
      <c r="A129" s="39"/>
      <c r="B129" s="40"/>
      <c r="C129" s="33" t="s">
        <v>28</v>
      </c>
      <c r="D129" s="41"/>
      <c r="E129" s="41"/>
      <c r="F129" s="28" t="str">
        <f>IF(E18="","",E18)</f>
        <v>Vyplň údaj</v>
      </c>
      <c r="G129" s="41"/>
      <c r="H129" s="41"/>
      <c r="I129" s="33" t="s">
        <v>33</v>
      </c>
      <c r="J129" s="37" t="str">
        <f>E24</f>
        <v>Ing.L.Alster</v>
      </c>
      <c r="K129" s="41"/>
      <c r="L129" s="64"/>
      <c r="S129" s="39"/>
      <c r="T129" s="39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</row>
    <row r="130" s="2" customFormat="1" ht="10.32" customHeight="1">
      <c r="A130" s="39"/>
      <c r="B130" s="40"/>
      <c r="C130" s="41"/>
      <c r="D130" s="41"/>
      <c r="E130" s="41"/>
      <c r="F130" s="41"/>
      <c r="G130" s="41"/>
      <c r="H130" s="41"/>
      <c r="I130" s="41"/>
      <c r="J130" s="41"/>
      <c r="K130" s="41"/>
      <c r="L130" s="64"/>
      <c r="S130" s="39"/>
      <c r="T130" s="39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</row>
    <row r="131" s="11" customFormat="1" ht="29.28" customHeight="1">
      <c r="A131" s="192"/>
      <c r="B131" s="193"/>
      <c r="C131" s="194" t="s">
        <v>104</v>
      </c>
      <c r="D131" s="195" t="s">
        <v>61</v>
      </c>
      <c r="E131" s="195" t="s">
        <v>57</v>
      </c>
      <c r="F131" s="195" t="s">
        <v>58</v>
      </c>
      <c r="G131" s="195" t="s">
        <v>105</v>
      </c>
      <c r="H131" s="195" t="s">
        <v>106</v>
      </c>
      <c r="I131" s="195" t="s">
        <v>107</v>
      </c>
      <c r="J131" s="196" t="s">
        <v>96</v>
      </c>
      <c r="K131" s="197" t="s">
        <v>108</v>
      </c>
      <c r="L131" s="198"/>
      <c r="M131" s="101" t="s">
        <v>1</v>
      </c>
      <c r="N131" s="102" t="s">
        <v>40</v>
      </c>
      <c r="O131" s="102" t="s">
        <v>109</v>
      </c>
      <c r="P131" s="102" t="s">
        <v>110</v>
      </c>
      <c r="Q131" s="102" t="s">
        <v>111</v>
      </c>
      <c r="R131" s="102" t="s">
        <v>112</v>
      </c>
      <c r="S131" s="102" t="s">
        <v>113</v>
      </c>
      <c r="T131" s="103" t="s">
        <v>114</v>
      </c>
      <c r="U131" s="192"/>
      <c r="V131" s="192"/>
      <c r="W131" s="192"/>
      <c r="X131" s="192"/>
      <c r="Y131" s="192"/>
      <c r="Z131" s="192"/>
      <c r="AA131" s="192"/>
      <c r="AB131" s="192"/>
      <c r="AC131" s="192"/>
      <c r="AD131" s="192"/>
      <c r="AE131" s="192"/>
    </row>
    <row r="132" s="2" customFormat="1" ht="22.8" customHeight="1">
      <c r="A132" s="39"/>
      <c r="B132" s="40"/>
      <c r="C132" s="108" t="s">
        <v>115</v>
      </c>
      <c r="D132" s="41"/>
      <c r="E132" s="41"/>
      <c r="F132" s="41"/>
      <c r="G132" s="41"/>
      <c r="H132" s="41"/>
      <c r="I132" s="41"/>
      <c r="J132" s="199">
        <f>BK132</f>
        <v>0</v>
      </c>
      <c r="K132" s="41"/>
      <c r="L132" s="45"/>
      <c r="M132" s="104"/>
      <c r="N132" s="200"/>
      <c r="O132" s="105"/>
      <c r="P132" s="201">
        <f>P133+P358</f>
        <v>0</v>
      </c>
      <c r="Q132" s="105"/>
      <c r="R132" s="201">
        <f>R133+R358</f>
        <v>781.46544800000004</v>
      </c>
      <c r="S132" s="105"/>
      <c r="T132" s="202">
        <f>T133+T358</f>
        <v>0.3795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T132" s="18" t="s">
        <v>75</v>
      </c>
      <c r="AU132" s="18" t="s">
        <v>98</v>
      </c>
      <c r="BK132" s="203">
        <f>BK133+BK358</f>
        <v>0</v>
      </c>
    </row>
    <row r="133" s="12" customFormat="1" ht="25.92" customHeight="1">
      <c r="A133" s="12"/>
      <c r="B133" s="204"/>
      <c r="C133" s="205"/>
      <c r="D133" s="206" t="s">
        <v>75</v>
      </c>
      <c r="E133" s="207" t="s">
        <v>116</v>
      </c>
      <c r="F133" s="207" t="s">
        <v>117</v>
      </c>
      <c r="G133" s="205"/>
      <c r="H133" s="205"/>
      <c r="I133" s="208"/>
      <c r="J133" s="209">
        <f>BK133</f>
        <v>0</v>
      </c>
      <c r="K133" s="205"/>
      <c r="L133" s="210"/>
      <c r="M133" s="211"/>
      <c r="N133" s="212"/>
      <c r="O133" s="212"/>
      <c r="P133" s="213">
        <f>P134+P179+P182+P186+P197+P204+P260+P294+P348+P355</f>
        <v>0</v>
      </c>
      <c r="Q133" s="212"/>
      <c r="R133" s="213">
        <f>R134+R179+R182+R186+R197+R204+R260+R294+R348+R355</f>
        <v>781.46544800000004</v>
      </c>
      <c r="S133" s="212"/>
      <c r="T133" s="214">
        <f>T134+T179+T182+T186+T197+T204+T260+T294+T348+T355</f>
        <v>0.3795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215" t="s">
        <v>84</v>
      </c>
      <c r="AT133" s="216" t="s">
        <v>75</v>
      </c>
      <c r="AU133" s="216" t="s">
        <v>76</v>
      </c>
      <c r="AY133" s="215" t="s">
        <v>118</v>
      </c>
      <c r="BK133" s="217">
        <f>BK134+BK179+BK182+BK186+BK197+BK204+BK260+BK294+BK348+BK355</f>
        <v>0</v>
      </c>
    </row>
    <row r="134" s="12" customFormat="1" ht="22.8" customHeight="1">
      <c r="A134" s="12"/>
      <c r="B134" s="204"/>
      <c r="C134" s="205"/>
      <c r="D134" s="206" t="s">
        <v>75</v>
      </c>
      <c r="E134" s="218" t="s">
        <v>84</v>
      </c>
      <c r="F134" s="218" t="s">
        <v>119</v>
      </c>
      <c r="G134" s="205"/>
      <c r="H134" s="205"/>
      <c r="I134" s="208"/>
      <c r="J134" s="219">
        <f>BK134</f>
        <v>0</v>
      </c>
      <c r="K134" s="205"/>
      <c r="L134" s="210"/>
      <c r="M134" s="211"/>
      <c r="N134" s="212"/>
      <c r="O134" s="212"/>
      <c r="P134" s="213">
        <f>SUM(P135:P178)</f>
        <v>0</v>
      </c>
      <c r="Q134" s="212"/>
      <c r="R134" s="213">
        <f>SUM(R135:R178)</f>
        <v>167.71420000000001</v>
      </c>
      <c r="S134" s="212"/>
      <c r="T134" s="214">
        <f>SUM(T135:T178)</f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15" t="s">
        <v>84</v>
      </c>
      <c r="AT134" s="216" t="s">
        <v>75</v>
      </c>
      <c r="AU134" s="216" t="s">
        <v>84</v>
      </c>
      <c r="AY134" s="215" t="s">
        <v>118</v>
      </c>
      <c r="BK134" s="217">
        <f>SUM(BK135:BK178)</f>
        <v>0</v>
      </c>
    </row>
    <row r="135" s="2" customFormat="1" ht="44.25" customHeight="1">
      <c r="A135" s="39"/>
      <c r="B135" s="40"/>
      <c r="C135" s="220" t="s">
        <v>84</v>
      </c>
      <c r="D135" s="220" t="s">
        <v>120</v>
      </c>
      <c r="E135" s="221" t="s">
        <v>255</v>
      </c>
      <c r="F135" s="222" t="s">
        <v>256</v>
      </c>
      <c r="G135" s="223" t="s">
        <v>123</v>
      </c>
      <c r="H135" s="224">
        <v>54</v>
      </c>
      <c r="I135" s="225"/>
      <c r="J135" s="226">
        <f>ROUND(I135*H135,2)</f>
        <v>0</v>
      </c>
      <c r="K135" s="227"/>
      <c r="L135" s="45"/>
      <c r="M135" s="228" t="s">
        <v>1</v>
      </c>
      <c r="N135" s="229" t="s">
        <v>41</v>
      </c>
      <c r="O135" s="92"/>
      <c r="P135" s="230">
        <f>O135*H135</f>
        <v>0</v>
      </c>
      <c r="Q135" s="230">
        <v>0</v>
      </c>
      <c r="R135" s="230">
        <f>Q135*H135</f>
        <v>0</v>
      </c>
      <c r="S135" s="230">
        <v>0</v>
      </c>
      <c r="T135" s="231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32" t="s">
        <v>124</v>
      </c>
      <c r="AT135" s="232" t="s">
        <v>120</v>
      </c>
      <c r="AU135" s="232" t="s">
        <v>86</v>
      </c>
      <c r="AY135" s="18" t="s">
        <v>118</v>
      </c>
      <c r="BE135" s="233">
        <f>IF(N135="základní",J135,0)</f>
        <v>0</v>
      </c>
      <c r="BF135" s="233">
        <f>IF(N135="snížená",J135,0)</f>
        <v>0</v>
      </c>
      <c r="BG135" s="233">
        <f>IF(N135="zákl. přenesená",J135,0)</f>
        <v>0</v>
      </c>
      <c r="BH135" s="233">
        <f>IF(N135="sníž. přenesená",J135,0)</f>
        <v>0</v>
      </c>
      <c r="BI135" s="233">
        <f>IF(N135="nulová",J135,0)</f>
        <v>0</v>
      </c>
      <c r="BJ135" s="18" t="s">
        <v>84</v>
      </c>
      <c r="BK135" s="233">
        <f>ROUND(I135*H135,2)</f>
        <v>0</v>
      </c>
      <c r="BL135" s="18" t="s">
        <v>124</v>
      </c>
      <c r="BM135" s="232" t="s">
        <v>257</v>
      </c>
    </row>
    <row r="136" s="14" customFormat="1">
      <c r="A136" s="14"/>
      <c r="B136" s="245"/>
      <c r="C136" s="246"/>
      <c r="D136" s="236" t="s">
        <v>126</v>
      </c>
      <c r="E136" s="247" t="s">
        <v>1</v>
      </c>
      <c r="F136" s="248" t="s">
        <v>258</v>
      </c>
      <c r="G136" s="246"/>
      <c r="H136" s="249">
        <v>54</v>
      </c>
      <c r="I136" s="250"/>
      <c r="J136" s="246"/>
      <c r="K136" s="246"/>
      <c r="L136" s="251"/>
      <c r="M136" s="252"/>
      <c r="N136" s="253"/>
      <c r="O136" s="253"/>
      <c r="P136" s="253"/>
      <c r="Q136" s="253"/>
      <c r="R136" s="253"/>
      <c r="S136" s="253"/>
      <c r="T136" s="254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55" t="s">
        <v>126</v>
      </c>
      <c r="AU136" s="255" t="s">
        <v>86</v>
      </c>
      <c r="AV136" s="14" t="s">
        <v>86</v>
      </c>
      <c r="AW136" s="14" t="s">
        <v>32</v>
      </c>
      <c r="AX136" s="14" t="s">
        <v>84</v>
      </c>
      <c r="AY136" s="255" t="s">
        <v>118</v>
      </c>
    </row>
    <row r="137" s="2" customFormat="1" ht="24.15" customHeight="1">
      <c r="A137" s="39"/>
      <c r="B137" s="40"/>
      <c r="C137" s="220" t="s">
        <v>86</v>
      </c>
      <c r="D137" s="220" t="s">
        <v>120</v>
      </c>
      <c r="E137" s="221" t="s">
        <v>259</v>
      </c>
      <c r="F137" s="222" t="s">
        <v>260</v>
      </c>
      <c r="G137" s="223" t="s">
        <v>123</v>
      </c>
      <c r="H137" s="224">
        <v>0.35999999999999999</v>
      </c>
      <c r="I137" s="225"/>
      <c r="J137" s="226">
        <f>ROUND(I137*H137,2)</f>
        <v>0</v>
      </c>
      <c r="K137" s="227"/>
      <c r="L137" s="45"/>
      <c r="M137" s="228" t="s">
        <v>1</v>
      </c>
      <c r="N137" s="229" t="s">
        <v>41</v>
      </c>
      <c r="O137" s="92"/>
      <c r="P137" s="230">
        <f>O137*H137</f>
        <v>0</v>
      </c>
      <c r="Q137" s="230">
        <v>0</v>
      </c>
      <c r="R137" s="230">
        <f>Q137*H137</f>
        <v>0</v>
      </c>
      <c r="S137" s="230">
        <v>0</v>
      </c>
      <c r="T137" s="231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32" t="s">
        <v>124</v>
      </c>
      <c r="AT137" s="232" t="s">
        <v>120</v>
      </c>
      <c r="AU137" s="232" t="s">
        <v>86</v>
      </c>
      <c r="AY137" s="18" t="s">
        <v>118</v>
      </c>
      <c r="BE137" s="233">
        <f>IF(N137="základní",J137,0)</f>
        <v>0</v>
      </c>
      <c r="BF137" s="233">
        <f>IF(N137="snížená",J137,0)</f>
        <v>0</v>
      </c>
      <c r="BG137" s="233">
        <f>IF(N137="zákl. přenesená",J137,0)</f>
        <v>0</v>
      </c>
      <c r="BH137" s="233">
        <f>IF(N137="sníž. přenesená",J137,0)</f>
        <v>0</v>
      </c>
      <c r="BI137" s="233">
        <f>IF(N137="nulová",J137,0)</f>
        <v>0</v>
      </c>
      <c r="BJ137" s="18" t="s">
        <v>84</v>
      </c>
      <c r="BK137" s="233">
        <f>ROUND(I137*H137,2)</f>
        <v>0</v>
      </c>
      <c r="BL137" s="18" t="s">
        <v>124</v>
      </c>
      <c r="BM137" s="232" t="s">
        <v>261</v>
      </c>
    </row>
    <row r="138" s="13" customFormat="1">
      <c r="A138" s="13"/>
      <c r="B138" s="234"/>
      <c r="C138" s="235"/>
      <c r="D138" s="236" t="s">
        <v>126</v>
      </c>
      <c r="E138" s="237" t="s">
        <v>1</v>
      </c>
      <c r="F138" s="238" t="s">
        <v>262</v>
      </c>
      <c r="G138" s="235"/>
      <c r="H138" s="237" t="s">
        <v>1</v>
      </c>
      <c r="I138" s="239"/>
      <c r="J138" s="235"/>
      <c r="K138" s="235"/>
      <c r="L138" s="240"/>
      <c r="M138" s="241"/>
      <c r="N138" s="242"/>
      <c r="O138" s="242"/>
      <c r="P138" s="242"/>
      <c r="Q138" s="242"/>
      <c r="R138" s="242"/>
      <c r="S138" s="242"/>
      <c r="T138" s="243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4" t="s">
        <v>126</v>
      </c>
      <c r="AU138" s="244" t="s">
        <v>86</v>
      </c>
      <c r="AV138" s="13" t="s">
        <v>84</v>
      </c>
      <c r="AW138" s="13" t="s">
        <v>32</v>
      </c>
      <c r="AX138" s="13" t="s">
        <v>76</v>
      </c>
      <c r="AY138" s="244" t="s">
        <v>118</v>
      </c>
    </row>
    <row r="139" s="14" customFormat="1">
      <c r="A139" s="14"/>
      <c r="B139" s="245"/>
      <c r="C139" s="246"/>
      <c r="D139" s="236" t="s">
        <v>126</v>
      </c>
      <c r="E139" s="247" t="s">
        <v>1</v>
      </c>
      <c r="F139" s="248" t="s">
        <v>263</v>
      </c>
      <c r="G139" s="246"/>
      <c r="H139" s="249">
        <v>0.35999999999999999</v>
      </c>
      <c r="I139" s="250"/>
      <c r="J139" s="246"/>
      <c r="K139" s="246"/>
      <c r="L139" s="251"/>
      <c r="M139" s="252"/>
      <c r="N139" s="253"/>
      <c r="O139" s="253"/>
      <c r="P139" s="253"/>
      <c r="Q139" s="253"/>
      <c r="R139" s="253"/>
      <c r="S139" s="253"/>
      <c r="T139" s="254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55" t="s">
        <v>126</v>
      </c>
      <c r="AU139" s="255" t="s">
        <v>86</v>
      </c>
      <c r="AV139" s="14" t="s">
        <v>86</v>
      </c>
      <c r="AW139" s="14" t="s">
        <v>32</v>
      </c>
      <c r="AX139" s="14" t="s">
        <v>84</v>
      </c>
      <c r="AY139" s="255" t="s">
        <v>118</v>
      </c>
    </row>
    <row r="140" s="2" customFormat="1" ht="24.15" customHeight="1">
      <c r="A140" s="39"/>
      <c r="B140" s="40"/>
      <c r="C140" s="220" t="s">
        <v>131</v>
      </c>
      <c r="D140" s="220" t="s">
        <v>120</v>
      </c>
      <c r="E140" s="221" t="s">
        <v>264</v>
      </c>
      <c r="F140" s="222" t="s">
        <v>265</v>
      </c>
      <c r="G140" s="223" t="s">
        <v>123</v>
      </c>
      <c r="H140" s="224">
        <v>45</v>
      </c>
      <c r="I140" s="225"/>
      <c r="J140" s="226">
        <f>ROUND(I140*H140,2)</f>
        <v>0</v>
      </c>
      <c r="K140" s="227"/>
      <c r="L140" s="45"/>
      <c r="M140" s="228" t="s">
        <v>1</v>
      </c>
      <c r="N140" s="229" t="s">
        <v>41</v>
      </c>
      <c r="O140" s="92"/>
      <c r="P140" s="230">
        <f>O140*H140</f>
        <v>0</v>
      </c>
      <c r="Q140" s="230">
        <v>0</v>
      </c>
      <c r="R140" s="230">
        <f>Q140*H140</f>
        <v>0</v>
      </c>
      <c r="S140" s="230">
        <v>0</v>
      </c>
      <c r="T140" s="231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32" t="s">
        <v>124</v>
      </c>
      <c r="AT140" s="232" t="s">
        <v>120</v>
      </c>
      <c r="AU140" s="232" t="s">
        <v>86</v>
      </c>
      <c r="AY140" s="18" t="s">
        <v>118</v>
      </c>
      <c r="BE140" s="233">
        <f>IF(N140="základní",J140,0)</f>
        <v>0</v>
      </c>
      <c r="BF140" s="233">
        <f>IF(N140="snížená",J140,0)</f>
        <v>0</v>
      </c>
      <c r="BG140" s="233">
        <f>IF(N140="zákl. přenesená",J140,0)</f>
        <v>0</v>
      </c>
      <c r="BH140" s="233">
        <f>IF(N140="sníž. přenesená",J140,0)</f>
        <v>0</v>
      </c>
      <c r="BI140" s="233">
        <f>IF(N140="nulová",J140,0)</f>
        <v>0</v>
      </c>
      <c r="BJ140" s="18" t="s">
        <v>84</v>
      </c>
      <c r="BK140" s="233">
        <f>ROUND(I140*H140,2)</f>
        <v>0</v>
      </c>
      <c r="BL140" s="18" t="s">
        <v>124</v>
      </c>
      <c r="BM140" s="232" t="s">
        <v>266</v>
      </c>
    </row>
    <row r="141" s="14" customFormat="1">
      <c r="A141" s="14"/>
      <c r="B141" s="245"/>
      <c r="C141" s="246"/>
      <c r="D141" s="236" t="s">
        <v>126</v>
      </c>
      <c r="E141" s="247" t="s">
        <v>1</v>
      </c>
      <c r="F141" s="248" t="s">
        <v>267</v>
      </c>
      <c r="G141" s="246"/>
      <c r="H141" s="249">
        <v>45</v>
      </c>
      <c r="I141" s="250"/>
      <c r="J141" s="246"/>
      <c r="K141" s="246"/>
      <c r="L141" s="251"/>
      <c r="M141" s="252"/>
      <c r="N141" s="253"/>
      <c r="O141" s="253"/>
      <c r="P141" s="253"/>
      <c r="Q141" s="253"/>
      <c r="R141" s="253"/>
      <c r="S141" s="253"/>
      <c r="T141" s="254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55" t="s">
        <v>126</v>
      </c>
      <c r="AU141" s="255" t="s">
        <v>86</v>
      </c>
      <c r="AV141" s="14" t="s">
        <v>86</v>
      </c>
      <c r="AW141" s="14" t="s">
        <v>32</v>
      </c>
      <c r="AX141" s="14" t="s">
        <v>84</v>
      </c>
      <c r="AY141" s="255" t="s">
        <v>118</v>
      </c>
    </row>
    <row r="142" s="2" customFormat="1" ht="37.8" customHeight="1">
      <c r="A142" s="39"/>
      <c r="B142" s="40"/>
      <c r="C142" s="220" t="s">
        <v>124</v>
      </c>
      <c r="D142" s="220" t="s">
        <v>120</v>
      </c>
      <c r="E142" s="221" t="s">
        <v>268</v>
      </c>
      <c r="F142" s="222" t="s">
        <v>269</v>
      </c>
      <c r="G142" s="223" t="s">
        <v>186</v>
      </c>
      <c r="H142" s="224">
        <v>255</v>
      </c>
      <c r="I142" s="225"/>
      <c r="J142" s="226">
        <f>ROUND(I142*H142,2)</f>
        <v>0</v>
      </c>
      <c r="K142" s="227"/>
      <c r="L142" s="45"/>
      <c r="M142" s="228" t="s">
        <v>1</v>
      </c>
      <c r="N142" s="229" t="s">
        <v>41</v>
      </c>
      <c r="O142" s="92"/>
      <c r="P142" s="230">
        <f>O142*H142</f>
        <v>0</v>
      </c>
      <c r="Q142" s="230">
        <v>0.00084000000000000003</v>
      </c>
      <c r="R142" s="230">
        <f>Q142*H142</f>
        <v>0.2142</v>
      </c>
      <c r="S142" s="230">
        <v>0</v>
      </c>
      <c r="T142" s="231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32" t="s">
        <v>124</v>
      </c>
      <c r="AT142" s="232" t="s">
        <v>120</v>
      </c>
      <c r="AU142" s="232" t="s">
        <v>86</v>
      </c>
      <c r="AY142" s="18" t="s">
        <v>118</v>
      </c>
      <c r="BE142" s="233">
        <f>IF(N142="základní",J142,0)</f>
        <v>0</v>
      </c>
      <c r="BF142" s="233">
        <f>IF(N142="snížená",J142,0)</f>
        <v>0</v>
      </c>
      <c r="BG142" s="233">
        <f>IF(N142="zákl. přenesená",J142,0)</f>
        <v>0</v>
      </c>
      <c r="BH142" s="233">
        <f>IF(N142="sníž. přenesená",J142,0)</f>
        <v>0</v>
      </c>
      <c r="BI142" s="233">
        <f>IF(N142="nulová",J142,0)</f>
        <v>0</v>
      </c>
      <c r="BJ142" s="18" t="s">
        <v>84</v>
      </c>
      <c r="BK142" s="233">
        <f>ROUND(I142*H142,2)</f>
        <v>0</v>
      </c>
      <c r="BL142" s="18" t="s">
        <v>124</v>
      </c>
      <c r="BM142" s="232" t="s">
        <v>270</v>
      </c>
    </row>
    <row r="143" s="14" customFormat="1">
      <c r="A143" s="14"/>
      <c r="B143" s="245"/>
      <c r="C143" s="246"/>
      <c r="D143" s="236" t="s">
        <v>126</v>
      </c>
      <c r="E143" s="247" t="s">
        <v>1</v>
      </c>
      <c r="F143" s="248" t="s">
        <v>271</v>
      </c>
      <c r="G143" s="246"/>
      <c r="H143" s="249">
        <v>135</v>
      </c>
      <c r="I143" s="250"/>
      <c r="J143" s="246"/>
      <c r="K143" s="246"/>
      <c r="L143" s="251"/>
      <c r="M143" s="252"/>
      <c r="N143" s="253"/>
      <c r="O143" s="253"/>
      <c r="P143" s="253"/>
      <c r="Q143" s="253"/>
      <c r="R143" s="253"/>
      <c r="S143" s="253"/>
      <c r="T143" s="254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55" t="s">
        <v>126</v>
      </c>
      <c r="AU143" s="255" t="s">
        <v>86</v>
      </c>
      <c r="AV143" s="14" t="s">
        <v>86</v>
      </c>
      <c r="AW143" s="14" t="s">
        <v>32</v>
      </c>
      <c r="AX143" s="14" t="s">
        <v>76</v>
      </c>
      <c r="AY143" s="255" t="s">
        <v>118</v>
      </c>
    </row>
    <row r="144" s="14" customFormat="1">
      <c r="A144" s="14"/>
      <c r="B144" s="245"/>
      <c r="C144" s="246"/>
      <c r="D144" s="236" t="s">
        <v>126</v>
      </c>
      <c r="E144" s="247" t="s">
        <v>1</v>
      </c>
      <c r="F144" s="248" t="s">
        <v>272</v>
      </c>
      <c r="G144" s="246"/>
      <c r="H144" s="249">
        <v>120</v>
      </c>
      <c r="I144" s="250"/>
      <c r="J144" s="246"/>
      <c r="K144" s="246"/>
      <c r="L144" s="251"/>
      <c r="M144" s="252"/>
      <c r="N144" s="253"/>
      <c r="O144" s="253"/>
      <c r="P144" s="253"/>
      <c r="Q144" s="253"/>
      <c r="R144" s="253"/>
      <c r="S144" s="253"/>
      <c r="T144" s="254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55" t="s">
        <v>126</v>
      </c>
      <c r="AU144" s="255" t="s">
        <v>86</v>
      </c>
      <c r="AV144" s="14" t="s">
        <v>86</v>
      </c>
      <c r="AW144" s="14" t="s">
        <v>32</v>
      </c>
      <c r="AX144" s="14" t="s">
        <v>76</v>
      </c>
      <c r="AY144" s="255" t="s">
        <v>118</v>
      </c>
    </row>
    <row r="145" s="16" customFormat="1">
      <c r="A145" s="16"/>
      <c r="B145" s="267"/>
      <c r="C145" s="268"/>
      <c r="D145" s="236" t="s">
        <v>126</v>
      </c>
      <c r="E145" s="269" t="s">
        <v>1</v>
      </c>
      <c r="F145" s="270" t="s">
        <v>136</v>
      </c>
      <c r="G145" s="268"/>
      <c r="H145" s="271">
        <v>255</v>
      </c>
      <c r="I145" s="272"/>
      <c r="J145" s="268"/>
      <c r="K145" s="268"/>
      <c r="L145" s="273"/>
      <c r="M145" s="274"/>
      <c r="N145" s="275"/>
      <c r="O145" s="275"/>
      <c r="P145" s="275"/>
      <c r="Q145" s="275"/>
      <c r="R145" s="275"/>
      <c r="S145" s="275"/>
      <c r="T145" s="276"/>
      <c r="U145" s="16"/>
      <c r="V145" s="16"/>
      <c r="W145" s="16"/>
      <c r="X145" s="16"/>
      <c r="Y145" s="16"/>
      <c r="Z145" s="16"/>
      <c r="AA145" s="16"/>
      <c r="AB145" s="16"/>
      <c r="AC145" s="16"/>
      <c r="AD145" s="16"/>
      <c r="AE145" s="16"/>
      <c r="AT145" s="277" t="s">
        <v>126</v>
      </c>
      <c r="AU145" s="277" t="s">
        <v>86</v>
      </c>
      <c r="AV145" s="16" t="s">
        <v>124</v>
      </c>
      <c r="AW145" s="16" t="s">
        <v>32</v>
      </c>
      <c r="AX145" s="16" t="s">
        <v>84</v>
      </c>
      <c r="AY145" s="277" t="s">
        <v>118</v>
      </c>
    </row>
    <row r="146" s="2" customFormat="1" ht="44.25" customHeight="1">
      <c r="A146" s="39"/>
      <c r="B146" s="40"/>
      <c r="C146" s="220" t="s">
        <v>151</v>
      </c>
      <c r="D146" s="220" t="s">
        <v>120</v>
      </c>
      <c r="E146" s="221" t="s">
        <v>273</v>
      </c>
      <c r="F146" s="222" t="s">
        <v>274</v>
      </c>
      <c r="G146" s="223" t="s">
        <v>186</v>
      </c>
      <c r="H146" s="224">
        <v>255</v>
      </c>
      <c r="I146" s="225"/>
      <c r="J146" s="226">
        <f>ROUND(I146*H146,2)</f>
        <v>0</v>
      </c>
      <c r="K146" s="227"/>
      <c r="L146" s="45"/>
      <c r="M146" s="228" t="s">
        <v>1</v>
      </c>
      <c r="N146" s="229" t="s">
        <v>41</v>
      </c>
      <c r="O146" s="92"/>
      <c r="P146" s="230">
        <f>O146*H146</f>
        <v>0</v>
      </c>
      <c r="Q146" s="230">
        <v>0</v>
      </c>
      <c r="R146" s="230">
        <f>Q146*H146</f>
        <v>0</v>
      </c>
      <c r="S146" s="230">
        <v>0</v>
      </c>
      <c r="T146" s="231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32" t="s">
        <v>124</v>
      </c>
      <c r="AT146" s="232" t="s">
        <v>120</v>
      </c>
      <c r="AU146" s="232" t="s">
        <v>86</v>
      </c>
      <c r="AY146" s="18" t="s">
        <v>118</v>
      </c>
      <c r="BE146" s="233">
        <f>IF(N146="základní",J146,0)</f>
        <v>0</v>
      </c>
      <c r="BF146" s="233">
        <f>IF(N146="snížená",J146,0)</f>
        <v>0</v>
      </c>
      <c r="BG146" s="233">
        <f>IF(N146="zákl. přenesená",J146,0)</f>
        <v>0</v>
      </c>
      <c r="BH146" s="233">
        <f>IF(N146="sníž. přenesená",J146,0)</f>
        <v>0</v>
      </c>
      <c r="BI146" s="233">
        <f>IF(N146="nulová",J146,0)</f>
        <v>0</v>
      </c>
      <c r="BJ146" s="18" t="s">
        <v>84</v>
      </c>
      <c r="BK146" s="233">
        <f>ROUND(I146*H146,2)</f>
        <v>0</v>
      </c>
      <c r="BL146" s="18" t="s">
        <v>124</v>
      </c>
      <c r="BM146" s="232" t="s">
        <v>275</v>
      </c>
    </row>
    <row r="147" s="14" customFormat="1">
      <c r="A147" s="14"/>
      <c r="B147" s="245"/>
      <c r="C147" s="246"/>
      <c r="D147" s="236" t="s">
        <v>126</v>
      </c>
      <c r="E147" s="247" t="s">
        <v>1</v>
      </c>
      <c r="F147" s="248" t="s">
        <v>276</v>
      </c>
      <c r="G147" s="246"/>
      <c r="H147" s="249">
        <v>255</v>
      </c>
      <c r="I147" s="250"/>
      <c r="J147" s="246"/>
      <c r="K147" s="246"/>
      <c r="L147" s="251"/>
      <c r="M147" s="252"/>
      <c r="N147" s="253"/>
      <c r="O147" s="253"/>
      <c r="P147" s="253"/>
      <c r="Q147" s="253"/>
      <c r="R147" s="253"/>
      <c r="S147" s="253"/>
      <c r="T147" s="254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55" t="s">
        <v>126</v>
      </c>
      <c r="AU147" s="255" t="s">
        <v>86</v>
      </c>
      <c r="AV147" s="14" t="s">
        <v>86</v>
      </c>
      <c r="AW147" s="14" t="s">
        <v>32</v>
      </c>
      <c r="AX147" s="14" t="s">
        <v>84</v>
      </c>
      <c r="AY147" s="255" t="s">
        <v>118</v>
      </c>
    </row>
    <row r="148" s="2" customFormat="1" ht="62.7" customHeight="1">
      <c r="A148" s="39"/>
      <c r="B148" s="40"/>
      <c r="C148" s="220" t="s">
        <v>158</v>
      </c>
      <c r="D148" s="220" t="s">
        <v>120</v>
      </c>
      <c r="E148" s="221" t="s">
        <v>137</v>
      </c>
      <c r="F148" s="222" t="s">
        <v>138</v>
      </c>
      <c r="G148" s="223" t="s">
        <v>123</v>
      </c>
      <c r="H148" s="224">
        <v>223.36000000000001</v>
      </c>
      <c r="I148" s="225"/>
      <c r="J148" s="226">
        <f>ROUND(I148*H148,2)</f>
        <v>0</v>
      </c>
      <c r="K148" s="227"/>
      <c r="L148" s="45"/>
      <c r="M148" s="228" t="s">
        <v>1</v>
      </c>
      <c r="N148" s="229" t="s">
        <v>41</v>
      </c>
      <c r="O148" s="92"/>
      <c r="P148" s="230">
        <f>O148*H148</f>
        <v>0</v>
      </c>
      <c r="Q148" s="230">
        <v>0</v>
      </c>
      <c r="R148" s="230">
        <f>Q148*H148</f>
        <v>0</v>
      </c>
      <c r="S148" s="230">
        <v>0</v>
      </c>
      <c r="T148" s="231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32" t="s">
        <v>124</v>
      </c>
      <c r="AT148" s="232" t="s">
        <v>120</v>
      </c>
      <c r="AU148" s="232" t="s">
        <v>86</v>
      </c>
      <c r="AY148" s="18" t="s">
        <v>118</v>
      </c>
      <c r="BE148" s="233">
        <f>IF(N148="základní",J148,0)</f>
        <v>0</v>
      </c>
      <c r="BF148" s="233">
        <f>IF(N148="snížená",J148,0)</f>
        <v>0</v>
      </c>
      <c r="BG148" s="233">
        <f>IF(N148="zákl. přenesená",J148,0)</f>
        <v>0</v>
      </c>
      <c r="BH148" s="233">
        <f>IF(N148="sníž. přenesená",J148,0)</f>
        <v>0</v>
      </c>
      <c r="BI148" s="233">
        <f>IF(N148="nulová",J148,0)</f>
        <v>0</v>
      </c>
      <c r="BJ148" s="18" t="s">
        <v>84</v>
      </c>
      <c r="BK148" s="233">
        <f>ROUND(I148*H148,2)</f>
        <v>0</v>
      </c>
      <c r="BL148" s="18" t="s">
        <v>124</v>
      </c>
      <c r="BM148" s="232" t="s">
        <v>277</v>
      </c>
    </row>
    <row r="149" s="13" customFormat="1">
      <c r="A149" s="13"/>
      <c r="B149" s="234"/>
      <c r="C149" s="235"/>
      <c r="D149" s="236" t="s">
        <v>126</v>
      </c>
      <c r="E149" s="237" t="s">
        <v>1</v>
      </c>
      <c r="F149" s="238" t="s">
        <v>140</v>
      </c>
      <c r="G149" s="235"/>
      <c r="H149" s="237" t="s">
        <v>1</v>
      </c>
      <c r="I149" s="239"/>
      <c r="J149" s="235"/>
      <c r="K149" s="235"/>
      <c r="L149" s="240"/>
      <c r="M149" s="241"/>
      <c r="N149" s="242"/>
      <c r="O149" s="242"/>
      <c r="P149" s="242"/>
      <c r="Q149" s="242"/>
      <c r="R149" s="242"/>
      <c r="S149" s="242"/>
      <c r="T149" s="243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4" t="s">
        <v>126</v>
      </c>
      <c r="AU149" s="244" t="s">
        <v>86</v>
      </c>
      <c r="AV149" s="13" t="s">
        <v>84</v>
      </c>
      <c r="AW149" s="13" t="s">
        <v>32</v>
      </c>
      <c r="AX149" s="13" t="s">
        <v>76</v>
      </c>
      <c r="AY149" s="244" t="s">
        <v>118</v>
      </c>
    </row>
    <row r="150" s="14" customFormat="1">
      <c r="A150" s="14"/>
      <c r="B150" s="245"/>
      <c r="C150" s="246"/>
      <c r="D150" s="236" t="s">
        <v>126</v>
      </c>
      <c r="E150" s="247" t="s">
        <v>1</v>
      </c>
      <c r="F150" s="248" t="s">
        <v>278</v>
      </c>
      <c r="G150" s="246"/>
      <c r="H150" s="249">
        <v>99.359999999999999</v>
      </c>
      <c r="I150" s="250"/>
      <c r="J150" s="246"/>
      <c r="K150" s="246"/>
      <c r="L150" s="251"/>
      <c r="M150" s="252"/>
      <c r="N150" s="253"/>
      <c r="O150" s="253"/>
      <c r="P150" s="253"/>
      <c r="Q150" s="253"/>
      <c r="R150" s="253"/>
      <c r="S150" s="253"/>
      <c r="T150" s="254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55" t="s">
        <v>126</v>
      </c>
      <c r="AU150" s="255" t="s">
        <v>86</v>
      </c>
      <c r="AV150" s="14" t="s">
        <v>86</v>
      </c>
      <c r="AW150" s="14" t="s">
        <v>32</v>
      </c>
      <c r="AX150" s="14" t="s">
        <v>76</v>
      </c>
      <c r="AY150" s="255" t="s">
        <v>118</v>
      </c>
    </row>
    <row r="151" s="13" customFormat="1">
      <c r="A151" s="13"/>
      <c r="B151" s="234"/>
      <c r="C151" s="235"/>
      <c r="D151" s="236" t="s">
        <v>126</v>
      </c>
      <c r="E151" s="237" t="s">
        <v>1</v>
      </c>
      <c r="F151" s="238" t="s">
        <v>279</v>
      </c>
      <c r="G151" s="235"/>
      <c r="H151" s="237" t="s">
        <v>1</v>
      </c>
      <c r="I151" s="239"/>
      <c r="J151" s="235"/>
      <c r="K151" s="235"/>
      <c r="L151" s="240"/>
      <c r="M151" s="241"/>
      <c r="N151" s="242"/>
      <c r="O151" s="242"/>
      <c r="P151" s="242"/>
      <c r="Q151" s="242"/>
      <c r="R151" s="242"/>
      <c r="S151" s="242"/>
      <c r="T151" s="243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4" t="s">
        <v>126</v>
      </c>
      <c r="AU151" s="244" t="s">
        <v>86</v>
      </c>
      <c r="AV151" s="13" t="s">
        <v>84</v>
      </c>
      <c r="AW151" s="13" t="s">
        <v>32</v>
      </c>
      <c r="AX151" s="13" t="s">
        <v>76</v>
      </c>
      <c r="AY151" s="244" t="s">
        <v>118</v>
      </c>
    </row>
    <row r="152" s="14" customFormat="1">
      <c r="A152" s="14"/>
      <c r="B152" s="245"/>
      <c r="C152" s="246"/>
      <c r="D152" s="236" t="s">
        <v>126</v>
      </c>
      <c r="E152" s="247" t="s">
        <v>1</v>
      </c>
      <c r="F152" s="248" t="s">
        <v>280</v>
      </c>
      <c r="G152" s="246"/>
      <c r="H152" s="249">
        <v>124</v>
      </c>
      <c r="I152" s="250"/>
      <c r="J152" s="246"/>
      <c r="K152" s="246"/>
      <c r="L152" s="251"/>
      <c r="M152" s="252"/>
      <c r="N152" s="253"/>
      <c r="O152" s="253"/>
      <c r="P152" s="253"/>
      <c r="Q152" s="253"/>
      <c r="R152" s="253"/>
      <c r="S152" s="253"/>
      <c r="T152" s="254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55" t="s">
        <v>126</v>
      </c>
      <c r="AU152" s="255" t="s">
        <v>86</v>
      </c>
      <c r="AV152" s="14" t="s">
        <v>86</v>
      </c>
      <c r="AW152" s="14" t="s">
        <v>32</v>
      </c>
      <c r="AX152" s="14" t="s">
        <v>76</v>
      </c>
      <c r="AY152" s="255" t="s">
        <v>118</v>
      </c>
    </row>
    <row r="153" s="16" customFormat="1">
      <c r="A153" s="16"/>
      <c r="B153" s="267"/>
      <c r="C153" s="268"/>
      <c r="D153" s="236" t="s">
        <v>126</v>
      </c>
      <c r="E153" s="269" t="s">
        <v>1</v>
      </c>
      <c r="F153" s="270" t="s">
        <v>136</v>
      </c>
      <c r="G153" s="268"/>
      <c r="H153" s="271">
        <v>223.36000000000001</v>
      </c>
      <c r="I153" s="272"/>
      <c r="J153" s="268"/>
      <c r="K153" s="268"/>
      <c r="L153" s="273"/>
      <c r="M153" s="274"/>
      <c r="N153" s="275"/>
      <c r="O153" s="275"/>
      <c r="P153" s="275"/>
      <c r="Q153" s="275"/>
      <c r="R153" s="275"/>
      <c r="S153" s="275"/>
      <c r="T153" s="276"/>
      <c r="U153" s="16"/>
      <c r="V153" s="16"/>
      <c r="W153" s="16"/>
      <c r="X153" s="16"/>
      <c r="Y153" s="16"/>
      <c r="Z153" s="16"/>
      <c r="AA153" s="16"/>
      <c r="AB153" s="16"/>
      <c r="AC153" s="16"/>
      <c r="AD153" s="16"/>
      <c r="AE153" s="16"/>
      <c r="AT153" s="277" t="s">
        <v>126</v>
      </c>
      <c r="AU153" s="277" t="s">
        <v>86</v>
      </c>
      <c r="AV153" s="16" t="s">
        <v>124</v>
      </c>
      <c r="AW153" s="16" t="s">
        <v>32</v>
      </c>
      <c r="AX153" s="16" t="s">
        <v>84</v>
      </c>
      <c r="AY153" s="277" t="s">
        <v>118</v>
      </c>
    </row>
    <row r="154" s="2" customFormat="1" ht="44.25" customHeight="1">
      <c r="A154" s="39"/>
      <c r="B154" s="40"/>
      <c r="C154" s="220" t="s">
        <v>163</v>
      </c>
      <c r="D154" s="220" t="s">
        <v>120</v>
      </c>
      <c r="E154" s="221" t="s">
        <v>148</v>
      </c>
      <c r="F154" s="222" t="s">
        <v>149</v>
      </c>
      <c r="G154" s="223" t="s">
        <v>123</v>
      </c>
      <c r="H154" s="224">
        <v>124</v>
      </c>
      <c r="I154" s="225"/>
      <c r="J154" s="226">
        <f>ROUND(I154*H154,2)</f>
        <v>0</v>
      </c>
      <c r="K154" s="227"/>
      <c r="L154" s="45"/>
      <c r="M154" s="228" t="s">
        <v>1</v>
      </c>
      <c r="N154" s="229" t="s">
        <v>41</v>
      </c>
      <c r="O154" s="92"/>
      <c r="P154" s="230">
        <f>O154*H154</f>
        <v>0</v>
      </c>
      <c r="Q154" s="230">
        <v>0</v>
      </c>
      <c r="R154" s="230">
        <f>Q154*H154</f>
        <v>0</v>
      </c>
      <c r="S154" s="230">
        <v>0</v>
      </c>
      <c r="T154" s="231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32" t="s">
        <v>124</v>
      </c>
      <c r="AT154" s="232" t="s">
        <v>120</v>
      </c>
      <c r="AU154" s="232" t="s">
        <v>86</v>
      </c>
      <c r="AY154" s="18" t="s">
        <v>118</v>
      </c>
      <c r="BE154" s="233">
        <f>IF(N154="základní",J154,0)</f>
        <v>0</v>
      </c>
      <c r="BF154" s="233">
        <f>IF(N154="snížená",J154,0)</f>
        <v>0</v>
      </c>
      <c r="BG154" s="233">
        <f>IF(N154="zákl. přenesená",J154,0)</f>
        <v>0</v>
      </c>
      <c r="BH154" s="233">
        <f>IF(N154="sníž. přenesená",J154,0)</f>
        <v>0</v>
      </c>
      <c r="BI154" s="233">
        <f>IF(N154="nulová",J154,0)</f>
        <v>0</v>
      </c>
      <c r="BJ154" s="18" t="s">
        <v>84</v>
      </c>
      <c r="BK154" s="233">
        <f>ROUND(I154*H154,2)</f>
        <v>0</v>
      </c>
      <c r="BL154" s="18" t="s">
        <v>124</v>
      </c>
      <c r="BM154" s="232" t="s">
        <v>281</v>
      </c>
    </row>
    <row r="155" s="14" customFormat="1">
      <c r="A155" s="14"/>
      <c r="B155" s="245"/>
      <c r="C155" s="246"/>
      <c r="D155" s="236" t="s">
        <v>126</v>
      </c>
      <c r="E155" s="247" t="s">
        <v>1</v>
      </c>
      <c r="F155" s="248" t="s">
        <v>282</v>
      </c>
      <c r="G155" s="246"/>
      <c r="H155" s="249">
        <v>124</v>
      </c>
      <c r="I155" s="250"/>
      <c r="J155" s="246"/>
      <c r="K155" s="246"/>
      <c r="L155" s="251"/>
      <c r="M155" s="252"/>
      <c r="N155" s="253"/>
      <c r="O155" s="253"/>
      <c r="P155" s="253"/>
      <c r="Q155" s="253"/>
      <c r="R155" s="253"/>
      <c r="S155" s="253"/>
      <c r="T155" s="254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55" t="s">
        <v>126</v>
      </c>
      <c r="AU155" s="255" t="s">
        <v>86</v>
      </c>
      <c r="AV155" s="14" t="s">
        <v>86</v>
      </c>
      <c r="AW155" s="14" t="s">
        <v>32</v>
      </c>
      <c r="AX155" s="14" t="s">
        <v>84</v>
      </c>
      <c r="AY155" s="255" t="s">
        <v>118</v>
      </c>
    </row>
    <row r="156" s="2" customFormat="1" ht="37.8" customHeight="1">
      <c r="A156" s="39"/>
      <c r="B156" s="40"/>
      <c r="C156" s="220" t="s">
        <v>168</v>
      </c>
      <c r="D156" s="220" t="s">
        <v>120</v>
      </c>
      <c r="E156" s="221" t="s">
        <v>173</v>
      </c>
      <c r="F156" s="222" t="s">
        <v>174</v>
      </c>
      <c r="G156" s="223" t="s">
        <v>123</v>
      </c>
      <c r="H156" s="224">
        <v>124</v>
      </c>
      <c r="I156" s="225"/>
      <c r="J156" s="226">
        <f>ROUND(I156*H156,2)</f>
        <v>0</v>
      </c>
      <c r="K156" s="227"/>
      <c r="L156" s="45"/>
      <c r="M156" s="228" t="s">
        <v>1</v>
      </c>
      <c r="N156" s="229" t="s">
        <v>41</v>
      </c>
      <c r="O156" s="92"/>
      <c r="P156" s="230">
        <f>O156*H156</f>
        <v>0</v>
      </c>
      <c r="Q156" s="230">
        <v>0</v>
      </c>
      <c r="R156" s="230">
        <f>Q156*H156</f>
        <v>0</v>
      </c>
      <c r="S156" s="230">
        <v>0</v>
      </c>
      <c r="T156" s="231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32" t="s">
        <v>124</v>
      </c>
      <c r="AT156" s="232" t="s">
        <v>120</v>
      </c>
      <c r="AU156" s="232" t="s">
        <v>86</v>
      </c>
      <c r="AY156" s="18" t="s">
        <v>118</v>
      </c>
      <c r="BE156" s="233">
        <f>IF(N156="základní",J156,0)</f>
        <v>0</v>
      </c>
      <c r="BF156" s="233">
        <f>IF(N156="snížená",J156,0)</f>
        <v>0</v>
      </c>
      <c r="BG156" s="233">
        <f>IF(N156="zákl. přenesená",J156,0)</f>
        <v>0</v>
      </c>
      <c r="BH156" s="233">
        <f>IF(N156="sníž. přenesená",J156,0)</f>
        <v>0</v>
      </c>
      <c r="BI156" s="233">
        <f>IF(N156="nulová",J156,0)</f>
        <v>0</v>
      </c>
      <c r="BJ156" s="18" t="s">
        <v>84</v>
      </c>
      <c r="BK156" s="233">
        <f>ROUND(I156*H156,2)</f>
        <v>0</v>
      </c>
      <c r="BL156" s="18" t="s">
        <v>124</v>
      </c>
      <c r="BM156" s="232" t="s">
        <v>283</v>
      </c>
    </row>
    <row r="157" s="13" customFormat="1">
      <c r="A157" s="13"/>
      <c r="B157" s="234"/>
      <c r="C157" s="235"/>
      <c r="D157" s="236" t="s">
        <v>126</v>
      </c>
      <c r="E157" s="237" t="s">
        <v>1</v>
      </c>
      <c r="F157" s="238" t="s">
        <v>284</v>
      </c>
      <c r="G157" s="235"/>
      <c r="H157" s="237" t="s">
        <v>1</v>
      </c>
      <c r="I157" s="239"/>
      <c r="J157" s="235"/>
      <c r="K157" s="235"/>
      <c r="L157" s="240"/>
      <c r="M157" s="241"/>
      <c r="N157" s="242"/>
      <c r="O157" s="242"/>
      <c r="P157" s="242"/>
      <c r="Q157" s="242"/>
      <c r="R157" s="242"/>
      <c r="S157" s="242"/>
      <c r="T157" s="243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4" t="s">
        <v>126</v>
      </c>
      <c r="AU157" s="244" t="s">
        <v>86</v>
      </c>
      <c r="AV157" s="13" t="s">
        <v>84</v>
      </c>
      <c r="AW157" s="13" t="s">
        <v>32</v>
      </c>
      <c r="AX157" s="13" t="s">
        <v>76</v>
      </c>
      <c r="AY157" s="244" t="s">
        <v>118</v>
      </c>
    </row>
    <row r="158" s="14" customFormat="1">
      <c r="A158" s="14"/>
      <c r="B158" s="245"/>
      <c r="C158" s="246"/>
      <c r="D158" s="236" t="s">
        <v>126</v>
      </c>
      <c r="E158" s="247" t="s">
        <v>1</v>
      </c>
      <c r="F158" s="248" t="s">
        <v>280</v>
      </c>
      <c r="G158" s="246"/>
      <c r="H158" s="249">
        <v>124</v>
      </c>
      <c r="I158" s="250"/>
      <c r="J158" s="246"/>
      <c r="K158" s="246"/>
      <c r="L158" s="251"/>
      <c r="M158" s="252"/>
      <c r="N158" s="253"/>
      <c r="O158" s="253"/>
      <c r="P158" s="253"/>
      <c r="Q158" s="253"/>
      <c r="R158" s="253"/>
      <c r="S158" s="253"/>
      <c r="T158" s="254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55" t="s">
        <v>126</v>
      </c>
      <c r="AU158" s="255" t="s">
        <v>86</v>
      </c>
      <c r="AV158" s="14" t="s">
        <v>86</v>
      </c>
      <c r="AW158" s="14" t="s">
        <v>32</v>
      </c>
      <c r="AX158" s="14" t="s">
        <v>84</v>
      </c>
      <c r="AY158" s="255" t="s">
        <v>118</v>
      </c>
    </row>
    <row r="159" s="2" customFormat="1" ht="44.25" customHeight="1">
      <c r="A159" s="39"/>
      <c r="B159" s="40"/>
      <c r="C159" s="220" t="s">
        <v>183</v>
      </c>
      <c r="D159" s="220" t="s">
        <v>120</v>
      </c>
      <c r="E159" s="221" t="s">
        <v>285</v>
      </c>
      <c r="F159" s="222" t="s">
        <v>286</v>
      </c>
      <c r="G159" s="223" t="s">
        <v>123</v>
      </c>
      <c r="H159" s="224">
        <v>65.75</v>
      </c>
      <c r="I159" s="225"/>
      <c r="J159" s="226">
        <f>ROUND(I159*H159,2)</f>
        <v>0</v>
      </c>
      <c r="K159" s="227"/>
      <c r="L159" s="45"/>
      <c r="M159" s="228" t="s">
        <v>1</v>
      </c>
      <c r="N159" s="229" t="s">
        <v>41</v>
      </c>
      <c r="O159" s="92"/>
      <c r="P159" s="230">
        <f>O159*H159</f>
        <v>0</v>
      </c>
      <c r="Q159" s="230">
        <v>0</v>
      </c>
      <c r="R159" s="230">
        <f>Q159*H159</f>
        <v>0</v>
      </c>
      <c r="S159" s="230">
        <v>0</v>
      </c>
      <c r="T159" s="231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32" t="s">
        <v>124</v>
      </c>
      <c r="AT159" s="232" t="s">
        <v>120</v>
      </c>
      <c r="AU159" s="232" t="s">
        <v>86</v>
      </c>
      <c r="AY159" s="18" t="s">
        <v>118</v>
      </c>
      <c r="BE159" s="233">
        <f>IF(N159="základní",J159,0)</f>
        <v>0</v>
      </c>
      <c r="BF159" s="233">
        <f>IF(N159="snížená",J159,0)</f>
        <v>0</v>
      </c>
      <c r="BG159" s="233">
        <f>IF(N159="zákl. přenesená",J159,0)</f>
        <v>0</v>
      </c>
      <c r="BH159" s="233">
        <f>IF(N159="sníž. přenesená",J159,0)</f>
        <v>0</v>
      </c>
      <c r="BI159" s="233">
        <f>IF(N159="nulová",J159,0)</f>
        <v>0</v>
      </c>
      <c r="BJ159" s="18" t="s">
        <v>84</v>
      </c>
      <c r="BK159" s="233">
        <f>ROUND(I159*H159,2)</f>
        <v>0</v>
      </c>
      <c r="BL159" s="18" t="s">
        <v>124</v>
      </c>
      <c r="BM159" s="232" t="s">
        <v>287</v>
      </c>
    </row>
    <row r="160" s="13" customFormat="1">
      <c r="A160" s="13"/>
      <c r="B160" s="234"/>
      <c r="C160" s="235"/>
      <c r="D160" s="236" t="s">
        <v>126</v>
      </c>
      <c r="E160" s="237" t="s">
        <v>1</v>
      </c>
      <c r="F160" s="238" t="s">
        <v>288</v>
      </c>
      <c r="G160" s="235"/>
      <c r="H160" s="237" t="s">
        <v>1</v>
      </c>
      <c r="I160" s="239"/>
      <c r="J160" s="235"/>
      <c r="K160" s="235"/>
      <c r="L160" s="240"/>
      <c r="M160" s="241"/>
      <c r="N160" s="242"/>
      <c r="O160" s="242"/>
      <c r="P160" s="242"/>
      <c r="Q160" s="242"/>
      <c r="R160" s="242"/>
      <c r="S160" s="242"/>
      <c r="T160" s="243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4" t="s">
        <v>126</v>
      </c>
      <c r="AU160" s="244" t="s">
        <v>86</v>
      </c>
      <c r="AV160" s="13" t="s">
        <v>84</v>
      </c>
      <c r="AW160" s="13" t="s">
        <v>32</v>
      </c>
      <c r="AX160" s="13" t="s">
        <v>76</v>
      </c>
      <c r="AY160" s="244" t="s">
        <v>118</v>
      </c>
    </row>
    <row r="161" s="14" customFormat="1">
      <c r="A161" s="14"/>
      <c r="B161" s="245"/>
      <c r="C161" s="246"/>
      <c r="D161" s="236" t="s">
        <v>126</v>
      </c>
      <c r="E161" s="247" t="s">
        <v>1</v>
      </c>
      <c r="F161" s="248" t="s">
        <v>258</v>
      </c>
      <c r="G161" s="246"/>
      <c r="H161" s="249">
        <v>54</v>
      </c>
      <c r="I161" s="250"/>
      <c r="J161" s="246"/>
      <c r="K161" s="246"/>
      <c r="L161" s="251"/>
      <c r="M161" s="252"/>
      <c r="N161" s="253"/>
      <c r="O161" s="253"/>
      <c r="P161" s="253"/>
      <c r="Q161" s="253"/>
      <c r="R161" s="253"/>
      <c r="S161" s="253"/>
      <c r="T161" s="254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55" t="s">
        <v>126</v>
      </c>
      <c r="AU161" s="255" t="s">
        <v>86</v>
      </c>
      <c r="AV161" s="14" t="s">
        <v>86</v>
      </c>
      <c r="AW161" s="14" t="s">
        <v>32</v>
      </c>
      <c r="AX161" s="14" t="s">
        <v>76</v>
      </c>
      <c r="AY161" s="255" t="s">
        <v>118</v>
      </c>
    </row>
    <row r="162" s="13" customFormat="1">
      <c r="A162" s="13"/>
      <c r="B162" s="234"/>
      <c r="C162" s="235"/>
      <c r="D162" s="236" t="s">
        <v>126</v>
      </c>
      <c r="E162" s="237" t="s">
        <v>1</v>
      </c>
      <c r="F162" s="238" t="s">
        <v>289</v>
      </c>
      <c r="G162" s="235"/>
      <c r="H162" s="237" t="s">
        <v>1</v>
      </c>
      <c r="I162" s="239"/>
      <c r="J162" s="235"/>
      <c r="K162" s="235"/>
      <c r="L162" s="240"/>
      <c r="M162" s="241"/>
      <c r="N162" s="242"/>
      <c r="O162" s="242"/>
      <c r="P162" s="242"/>
      <c r="Q162" s="242"/>
      <c r="R162" s="242"/>
      <c r="S162" s="242"/>
      <c r="T162" s="243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4" t="s">
        <v>126</v>
      </c>
      <c r="AU162" s="244" t="s">
        <v>86</v>
      </c>
      <c r="AV162" s="13" t="s">
        <v>84</v>
      </c>
      <c r="AW162" s="13" t="s">
        <v>32</v>
      </c>
      <c r="AX162" s="13" t="s">
        <v>76</v>
      </c>
      <c r="AY162" s="244" t="s">
        <v>118</v>
      </c>
    </row>
    <row r="163" s="14" customFormat="1">
      <c r="A163" s="14"/>
      <c r="B163" s="245"/>
      <c r="C163" s="246"/>
      <c r="D163" s="236" t="s">
        <v>126</v>
      </c>
      <c r="E163" s="247" t="s">
        <v>1</v>
      </c>
      <c r="F163" s="248" t="s">
        <v>290</v>
      </c>
      <c r="G163" s="246"/>
      <c r="H163" s="249">
        <v>33.75</v>
      </c>
      <c r="I163" s="250"/>
      <c r="J163" s="246"/>
      <c r="K163" s="246"/>
      <c r="L163" s="251"/>
      <c r="M163" s="252"/>
      <c r="N163" s="253"/>
      <c r="O163" s="253"/>
      <c r="P163" s="253"/>
      <c r="Q163" s="253"/>
      <c r="R163" s="253"/>
      <c r="S163" s="253"/>
      <c r="T163" s="254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55" t="s">
        <v>126</v>
      </c>
      <c r="AU163" s="255" t="s">
        <v>86</v>
      </c>
      <c r="AV163" s="14" t="s">
        <v>86</v>
      </c>
      <c r="AW163" s="14" t="s">
        <v>32</v>
      </c>
      <c r="AX163" s="14" t="s">
        <v>76</v>
      </c>
      <c r="AY163" s="255" t="s">
        <v>118</v>
      </c>
    </row>
    <row r="164" s="13" customFormat="1">
      <c r="A164" s="13"/>
      <c r="B164" s="234"/>
      <c r="C164" s="235"/>
      <c r="D164" s="236" t="s">
        <v>126</v>
      </c>
      <c r="E164" s="237" t="s">
        <v>1</v>
      </c>
      <c r="F164" s="238" t="s">
        <v>291</v>
      </c>
      <c r="G164" s="235"/>
      <c r="H164" s="237" t="s">
        <v>1</v>
      </c>
      <c r="I164" s="239"/>
      <c r="J164" s="235"/>
      <c r="K164" s="235"/>
      <c r="L164" s="240"/>
      <c r="M164" s="241"/>
      <c r="N164" s="242"/>
      <c r="O164" s="242"/>
      <c r="P164" s="242"/>
      <c r="Q164" s="242"/>
      <c r="R164" s="242"/>
      <c r="S164" s="242"/>
      <c r="T164" s="243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4" t="s">
        <v>126</v>
      </c>
      <c r="AU164" s="244" t="s">
        <v>86</v>
      </c>
      <c r="AV164" s="13" t="s">
        <v>84</v>
      </c>
      <c r="AW164" s="13" t="s">
        <v>32</v>
      </c>
      <c r="AX164" s="13" t="s">
        <v>76</v>
      </c>
      <c r="AY164" s="244" t="s">
        <v>118</v>
      </c>
    </row>
    <row r="165" s="14" customFormat="1">
      <c r="A165" s="14"/>
      <c r="B165" s="245"/>
      <c r="C165" s="246"/>
      <c r="D165" s="236" t="s">
        <v>126</v>
      </c>
      <c r="E165" s="247" t="s">
        <v>1</v>
      </c>
      <c r="F165" s="248" t="s">
        <v>292</v>
      </c>
      <c r="G165" s="246"/>
      <c r="H165" s="249">
        <v>-4</v>
      </c>
      <c r="I165" s="250"/>
      <c r="J165" s="246"/>
      <c r="K165" s="246"/>
      <c r="L165" s="251"/>
      <c r="M165" s="252"/>
      <c r="N165" s="253"/>
      <c r="O165" s="253"/>
      <c r="P165" s="253"/>
      <c r="Q165" s="253"/>
      <c r="R165" s="253"/>
      <c r="S165" s="253"/>
      <c r="T165" s="254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55" t="s">
        <v>126</v>
      </c>
      <c r="AU165" s="255" t="s">
        <v>86</v>
      </c>
      <c r="AV165" s="14" t="s">
        <v>86</v>
      </c>
      <c r="AW165" s="14" t="s">
        <v>32</v>
      </c>
      <c r="AX165" s="14" t="s">
        <v>76</v>
      </c>
      <c r="AY165" s="255" t="s">
        <v>118</v>
      </c>
    </row>
    <row r="166" s="13" customFormat="1">
      <c r="A166" s="13"/>
      <c r="B166" s="234"/>
      <c r="C166" s="235"/>
      <c r="D166" s="236" t="s">
        <v>126</v>
      </c>
      <c r="E166" s="237" t="s">
        <v>1</v>
      </c>
      <c r="F166" s="238" t="s">
        <v>293</v>
      </c>
      <c r="G166" s="235"/>
      <c r="H166" s="237" t="s">
        <v>1</v>
      </c>
      <c r="I166" s="239"/>
      <c r="J166" s="235"/>
      <c r="K166" s="235"/>
      <c r="L166" s="240"/>
      <c r="M166" s="241"/>
      <c r="N166" s="242"/>
      <c r="O166" s="242"/>
      <c r="P166" s="242"/>
      <c r="Q166" s="242"/>
      <c r="R166" s="242"/>
      <c r="S166" s="242"/>
      <c r="T166" s="243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4" t="s">
        <v>126</v>
      </c>
      <c r="AU166" s="244" t="s">
        <v>86</v>
      </c>
      <c r="AV166" s="13" t="s">
        <v>84</v>
      </c>
      <c r="AW166" s="13" t="s">
        <v>32</v>
      </c>
      <c r="AX166" s="13" t="s">
        <v>76</v>
      </c>
      <c r="AY166" s="244" t="s">
        <v>118</v>
      </c>
    </row>
    <row r="167" s="14" customFormat="1">
      <c r="A167" s="14"/>
      <c r="B167" s="245"/>
      <c r="C167" s="246"/>
      <c r="D167" s="236" t="s">
        <v>126</v>
      </c>
      <c r="E167" s="247" t="s">
        <v>1</v>
      </c>
      <c r="F167" s="248" t="s">
        <v>294</v>
      </c>
      <c r="G167" s="246"/>
      <c r="H167" s="249">
        <v>-18</v>
      </c>
      <c r="I167" s="250"/>
      <c r="J167" s="246"/>
      <c r="K167" s="246"/>
      <c r="L167" s="251"/>
      <c r="M167" s="252"/>
      <c r="N167" s="253"/>
      <c r="O167" s="253"/>
      <c r="P167" s="253"/>
      <c r="Q167" s="253"/>
      <c r="R167" s="253"/>
      <c r="S167" s="253"/>
      <c r="T167" s="254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55" t="s">
        <v>126</v>
      </c>
      <c r="AU167" s="255" t="s">
        <v>86</v>
      </c>
      <c r="AV167" s="14" t="s">
        <v>86</v>
      </c>
      <c r="AW167" s="14" t="s">
        <v>32</v>
      </c>
      <c r="AX167" s="14" t="s">
        <v>76</v>
      </c>
      <c r="AY167" s="255" t="s">
        <v>118</v>
      </c>
    </row>
    <row r="168" s="16" customFormat="1">
      <c r="A168" s="16"/>
      <c r="B168" s="267"/>
      <c r="C168" s="268"/>
      <c r="D168" s="236" t="s">
        <v>126</v>
      </c>
      <c r="E168" s="269" t="s">
        <v>1</v>
      </c>
      <c r="F168" s="270" t="s">
        <v>136</v>
      </c>
      <c r="G168" s="268"/>
      <c r="H168" s="271">
        <v>65.75</v>
      </c>
      <c r="I168" s="272"/>
      <c r="J168" s="268"/>
      <c r="K168" s="268"/>
      <c r="L168" s="273"/>
      <c r="M168" s="274"/>
      <c r="N168" s="275"/>
      <c r="O168" s="275"/>
      <c r="P168" s="275"/>
      <c r="Q168" s="275"/>
      <c r="R168" s="275"/>
      <c r="S168" s="275"/>
      <c r="T168" s="276"/>
      <c r="U168" s="16"/>
      <c r="V168" s="16"/>
      <c r="W168" s="16"/>
      <c r="X168" s="16"/>
      <c r="Y168" s="16"/>
      <c r="Z168" s="16"/>
      <c r="AA168" s="16"/>
      <c r="AB168" s="16"/>
      <c r="AC168" s="16"/>
      <c r="AD168" s="16"/>
      <c r="AE168" s="16"/>
      <c r="AT168" s="277" t="s">
        <v>126</v>
      </c>
      <c r="AU168" s="277" t="s">
        <v>86</v>
      </c>
      <c r="AV168" s="16" t="s">
        <v>124</v>
      </c>
      <c r="AW168" s="16" t="s">
        <v>32</v>
      </c>
      <c r="AX168" s="16" t="s">
        <v>84</v>
      </c>
      <c r="AY168" s="277" t="s">
        <v>118</v>
      </c>
    </row>
    <row r="169" s="2" customFormat="1" ht="16.5" customHeight="1">
      <c r="A169" s="39"/>
      <c r="B169" s="40"/>
      <c r="C169" s="278" t="s">
        <v>189</v>
      </c>
      <c r="D169" s="278" t="s">
        <v>164</v>
      </c>
      <c r="E169" s="279" t="s">
        <v>295</v>
      </c>
      <c r="F169" s="280" t="s">
        <v>296</v>
      </c>
      <c r="G169" s="281" t="s">
        <v>167</v>
      </c>
      <c r="H169" s="282">
        <v>131.5</v>
      </c>
      <c r="I169" s="283"/>
      <c r="J169" s="284">
        <f>ROUND(I169*H169,2)</f>
        <v>0</v>
      </c>
      <c r="K169" s="285"/>
      <c r="L169" s="286"/>
      <c r="M169" s="287" t="s">
        <v>1</v>
      </c>
      <c r="N169" s="288" t="s">
        <v>41</v>
      </c>
      <c r="O169" s="92"/>
      <c r="P169" s="230">
        <f>O169*H169</f>
        <v>0</v>
      </c>
      <c r="Q169" s="230">
        <v>1</v>
      </c>
      <c r="R169" s="230">
        <f>Q169*H169</f>
        <v>131.5</v>
      </c>
      <c r="S169" s="230">
        <v>0</v>
      </c>
      <c r="T169" s="231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32" t="s">
        <v>168</v>
      </c>
      <c r="AT169" s="232" t="s">
        <v>164</v>
      </c>
      <c r="AU169" s="232" t="s">
        <v>86</v>
      </c>
      <c r="AY169" s="18" t="s">
        <v>118</v>
      </c>
      <c r="BE169" s="233">
        <f>IF(N169="základní",J169,0)</f>
        <v>0</v>
      </c>
      <c r="BF169" s="233">
        <f>IF(N169="snížená",J169,0)</f>
        <v>0</v>
      </c>
      <c r="BG169" s="233">
        <f>IF(N169="zákl. přenesená",J169,0)</f>
        <v>0</v>
      </c>
      <c r="BH169" s="233">
        <f>IF(N169="sníž. přenesená",J169,0)</f>
        <v>0</v>
      </c>
      <c r="BI169" s="233">
        <f>IF(N169="nulová",J169,0)</f>
        <v>0</v>
      </c>
      <c r="BJ169" s="18" t="s">
        <v>84</v>
      </c>
      <c r="BK169" s="233">
        <f>ROUND(I169*H169,2)</f>
        <v>0</v>
      </c>
      <c r="BL169" s="18" t="s">
        <v>124</v>
      </c>
      <c r="BM169" s="232" t="s">
        <v>297</v>
      </c>
    </row>
    <row r="170" s="14" customFormat="1">
      <c r="A170" s="14"/>
      <c r="B170" s="245"/>
      <c r="C170" s="246"/>
      <c r="D170" s="236" t="s">
        <v>126</v>
      </c>
      <c r="E170" s="247" t="s">
        <v>1</v>
      </c>
      <c r="F170" s="248" t="s">
        <v>298</v>
      </c>
      <c r="G170" s="246"/>
      <c r="H170" s="249">
        <v>65.75</v>
      </c>
      <c r="I170" s="250"/>
      <c r="J170" s="246"/>
      <c r="K170" s="246"/>
      <c r="L170" s="251"/>
      <c r="M170" s="252"/>
      <c r="N170" s="253"/>
      <c r="O170" s="253"/>
      <c r="P170" s="253"/>
      <c r="Q170" s="253"/>
      <c r="R170" s="253"/>
      <c r="S170" s="253"/>
      <c r="T170" s="254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55" t="s">
        <v>126</v>
      </c>
      <c r="AU170" s="255" t="s">
        <v>86</v>
      </c>
      <c r="AV170" s="14" t="s">
        <v>86</v>
      </c>
      <c r="AW170" s="14" t="s">
        <v>32</v>
      </c>
      <c r="AX170" s="14" t="s">
        <v>84</v>
      </c>
      <c r="AY170" s="255" t="s">
        <v>118</v>
      </c>
    </row>
    <row r="171" s="14" customFormat="1">
      <c r="A171" s="14"/>
      <c r="B171" s="245"/>
      <c r="C171" s="246"/>
      <c r="D171" s="236" t="s">
        <v>126</v>
      </c>
      <c r="E171" s="246"/>
      <c r="F171" s="248" t="s">
        <v>299</v>
      </c>
      <c r="G171" s="246"/>
      <c r="H171" s="249">
        <v>131.5</v>
      </c>
      <c r="I171" s="250"/>
      <c r="J171" s="246"/>
      <c r="K171" s="246"/>
      <c r="L171" s="251"/>
      <c r="M171" s="252"/>
      <c r="N171" s="253"/>
      <c r="O171" s="253"/>
      <c r="P171" s="253"/>
      <c r="Q171" s="253"/>
      <c r="R171" s="253"/>
      <c r="S171" s="253"/>
      <c r="T171" s="254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55" t="s">
        <v>126</v>
      </c>
      <c r="AU171" s="255" t="s">
        <v>86</v>
      </c>
      <c r="AV171" s="14" t="s">
        <v>86</v>
      </c>
      <c r="AW171" s="14" t="s">
        <v>4</v>
      </c>
      <c r="AX171" s="14" t="s">
        <v>84</v>
      </c>
      <c r="AY171" s="255" t="s">
        <v>118</v>
      </c>
    </row>
    <row r="172" s="2" customFormat="1" ht="66.75" customHeight="1">
      <c r="A172" s="39"/>
      <c r="B172" s="40"/>
      <c r="C172" s="220" t="s">
        <v>181</v>
      </c>
      <c r="D172" s="220" t="s">
        <v>120</v>
      </c>
      <c r="E172" s="221" t="s">
        <v>300</v>
      </c>
      <c r="F172" s="222" t="s">
        <v>301</v>
      </c>
      <c r="G172" s="223" t="s">
        <v>123</v>
      </c>
      <c r="H172" s="224">
        <v>18</v>
      </c>
      <c r="I172" s="225"/>
      <c r="J172" s="226">
        <f>ROUND(I172*H172,2)</f>
        <v>0</v>
      </c>
      <c r="K172" s="227"/>
      <c r="L172" s="45"/>
      <c r="M172" s="228" t="s">
        <v>1</v>
      </c>
      <c r="N172" s="229" t="s">
        <v>41</v>
      </c>
      <c r="O172" s="92"/>
      <c r="P172" s="230">
        <f>O172*H172</f>
        <v>0</v>
      </c>
      <c r="Q172" s="230">
        <v>0</v>
      </c>
      <c r="R172" s="230">
        <f>Q172*H172</f>
        <v>0</v>
      </c>
      <c r="S172" s="230">
        <v>0</v>
      </c>
      <c r="T172" s="231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32" t="s">
        <v>124</v>
      </c>
      <c r="AT172" s="232" t="s">
        <v>120</v>
      </c>
      <c r="AU172" s="232" t="s">
        <v>86</v>
      </c>
      <c r="AY172" s="18" t="s">
        <v>118</v>
      </c>
      <c r="BE172" s="233">
        <f>IF(N172="základní",J172,0)</f>
        <v>0</v>
      </c>
      <c r="BF172" s="233">
        <f>IF(N172="snížená",J172,0)</f>
        <v>0</v>
      </c>
      <c r="BG172" s="233">
        <f>IF(N172="zákl. přenesená",J172,0)</f>
        <v>0</v>
      </c>
      <c r="BH172" s="233">
        <f>IF(N172="sníž. přenesená",J172,0)</f>
        <v>0</v>
      </c>
      <c r="BI172" s="233">
        <f>IF(N172="nulová",J172,0)</f>
        <v>0</v>
      </c>
      <c r="BJ172" s="18" t="s">
        <v>84</v>
      </c>
      <c r="BK172" s="233">
        <f>ROUND(I172*H172,2)</f>
        <v>0</v>
      </c>
      <c r="BL172" s="18" t="s">
        <v>124</v>
      </c>
      <c r="BM172" s="232" t="s">
        <v>302</v>
      </c>
    </row>
    <row r="173" s="14" customFormat="1">
      <c r="A173" s="14"/>
      <c r="B173" s="245"/>
      <c r="C173" s="246"/>
      <c r="D173" s="236" t="s">
        <v>126</v>
      </c>
      <c r="E173" s="247" t="s">
        <v>1</v>
      </c>
      <c r="F173" s="248" t="s">
        <v>303</v>
      </c>
      <c r="G173" s="246"/>
      <c r="H173" s="249">
        <v>18</v>
      </c>
      <c r="I173" s="250"/>
      <c r="J173" s="246"/>
      <c r="K173" s="246"/>
      <c r="L173" s="251"/>
      <c r="M173" s="252"/>
      <c r="N173" s="253"/>
      <c r="O173" s="253"/>
      <c r="P173" s="253"/>
      <c r="Q173" s="253"/>
      <c r="R173" s="253"/>
      <c r="S173" s="253"/>
      <c r="T173" s="254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55" t="s">
        <v>126</v>
      </c>
      <c r="AU173" s="255" t="s">
        <v>86</v>
      </c>
      <c r="AV173" s="14" t="s">
        <v>86</v>
      </c>
      <c r="AW173" s="14" t="s">
        <v>32</v>
      </c>
      <c r="AX173" s="14" t="s">
        <v>84</v>
      </c>
      <c r="AY173" s="255" t="s">
        <v>118</v>
      </c>
    </row>
    <row r="174" s="2" customFormat="1" ht="16.5" customHeight="1">
      <c r="A174" s="39"/>
      <c r="B174" s="40"/>
      <c r="C174" s="278" t="s">
        <v>196</v>
      </c>
      <c r="D174" s="278" t="s">
        <v>164</v>
      </c>
      <c r="E174" s="279" t="s">
        <v>304</v>
      </c>
      <c r="F174" s="280" t="s">
        <v>305</v>
      </c>
      <c r="G174" s="281" t="s">
        <v>167</v>
      </c>
      <c r="H174" s="282">
        <v>36</v>
      </c>
      <c r="I174" s="283"/>
      <c r="J174" s="284">
        <f>ROUND(I174*H174,2)</f>
        <v>0</v>
      </c>
      <c r="K174" s="285"/>
      <c r="L174" s="286"/>
      <c r="M174" s="287" t="s">
        <v>1</v>
      </c>
      <c r="N174" s="288" t="s">
        <v>41</v>
      </c>
      <c r="O174" s="92"/>
      <c r="P174" s="230">
        <f>O174*H174</f>
        <v>0</v>
      </c>
      <c r="Q174" s="230">
        <v>1</v>
      </c>
      <c r="R174" s="230">
        <f>Q174*H174</f>
        <v>36</v>
      </c>
      <c r="S174" s="230">
        <v>0</v>
      </c>
      <c r="T174" s="231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32" t="s">
        <v>168</v>
      </c>
      <c r="AT174" s="232" t="s">
        <v>164</v>
      </c>
      <c r="AU174" s="232" t="s">
        <v>86</v>
      </c>
      <c r="AY174" s="18" t="s">
        <v>118</v>
      </c>
      <c r="BE174" s="233">
        <f>IF(N174="základní",J174,0)</f>
        <v>0</v>
      </c>
      <c r="BF174" s="233">
        <f>IF(N174="snížená",J174,0)</f>
        <v>0</v>
      </c>
      <c r="BG174" s="233">
        <f>IF(N174="zákl. přenesená",J174,0)</f>
        <v>0</v>
      </c>
      <c r="BH174" s="233">
        <f>IF(N174="sníž. přenesená",J174,0)</f>
        <v>0</v>
      </c>
      <c r="BI174" s="233">
        <f>IF(N174="nulová",J174,0)</f>
        <v>0</v>
      </c>
      <c r="BJ174" s="18" t="s">
        <v>84</v>
      </c>
      <c r="BK174" s="233">
        <f>ROUND(I174*H174,2)</f>
        <v>0</v>
      </c>
      <c r="BL174" s="18" t="s">
        <v>124</v>
      </c>
      <c r="BM174" s="232" t="s">
        <v>306</v>
      </c>
    </row>
    <row r="175" s="14" customFormat="1">
      <c r="A175" s="14"/>
      <c r="B175" s="245"/>
      <c r="C175" s="246"/>
      <c r="D175" s="236" t="s">
        <v>126</v>
      </c>
      <c r="E175" s="247" t="s">
        <v>1</v>
      </c>
      <c r="F175" s="248" t="s">
        <v>307</v>
      </c>
      <c r="G175" s="246"/>
      <c r="H175" s="249">
        <v>18</v>
      </c>
      <c r="I175" s="250"/>
      <c r="J175" s="246"/>
      <c r="K175" s="246"/>
      <c r="L175" s="251"/>
      <c r="M175" s="252"/>
      <c r="N175" s="253"/>
      <c r="O175" s="253"/>
      <c r="P175" s="253"/>
      <c r="Q175" s="253"/>
      <c r="R175" s="253"/>
      <c r="S175" s="253"/>
      <c r="T175" s="254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55" t="s">
        <v>126</v>
      </c>
      <c r="AU175" s="255" t="s">
        <v>86</v>
      </c>
      <c r="AV175" s="14" t="s">
        <v>86</v>
      </c>
      <c r="AW175" s="14" t="s">
        <v>32</v>
      </c>
      <c r="AX175" s="14" t="s">
        <v>84</v>
      </c>
      <c r="AY175" s="255" t="s">
        <v>118</v>
      </c>
    </row>
    <row r="176" s="14" customFormat="1">
      <c r="A176" s="14"/>
      <c r="B176" s="245"/>
      <c r="C176" s="246"/>
      <c r="D176" s="236" t="s">
        <v>126</v>
      </c>
      <c r="E176" s="246"/>
      <c r="F176" s="248" t="s">
        <v>308</v>
      </c>
      <c r="G176" s="246"/>
      <c r="H176" s="249">
        <v>36</v>
      </c>
      <c r="I176" s="250"/>
      <c r="J176" s="246"/>
      <c r="K176" s="246"/>
      <c r="L176" s="251"/>
      <c r="M176" s="252"/>
      <c r="N176" s="253"/>
      <c r="O176" s="253"/>
      <c r="P176" s="253"/>
      <c r="Q176" s="253"/>
      <c r="R176" s="253"/>
      <c r="S176" s="253"/>
      <c r="T176" s="254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55" t="s">
        <v>126</v>
      </c>
      <c r="AU176" s="255" t="s">
        <v>86</v>
      </c>
      <c r="AV176" s="14" t="s">
        <v>86</v>
      </c>
      <c r="AW176" s="14" t="s">
        <v>4</v>
      </c>
      <c r="AX176" s="14" t="s">
        <v>84</v>
      </c>
      <c r="AY176" s="255" t="s">
        <v>118</v>
      </c>
    </row>
    <row r="177" s="2" customFormat="1" ht="24.15" customHeight="1">
      <c r="A177" s="39"/>
      <c r="B177" s="40"/>
      <c r="C177" s="220" t="s">
        <v>201</v>
      </c>
      <c r="D177" s="220" t="s">
        <v>120</v>
      </c>
      <c r="E177" s="221" t="s">
        <v>309</v>
      </c>
      <c r="F177" s="222" t="s">
        <v>310</v>
      </c>
      <c r="G177" s="223" t="s">
        <v>186</v>
      </c>
      <c r="H177" s="224">
        <v>3971.9499999999998</v>
      </c>
      <c r="I177" s="225"/>
      <c r="J177" s="226">
        <f>ROUND(I177*H177,2)</f>
        <v>0</v>
      </c>
      <c r="K177" s="227"/>
      <c r="L177" s="45"/>
      <c r="M177" s="228" t="s">
        <v>1</v>
      </c>
      <c r="N177" s="229" t="s">
        <v>41</v>
      </c>
      <c r="O177" s="92"/>
      <c r="P177" s="230">
        <f>O177*H177</f>
        <v>0</v>
      </c>
      <c r="Q177" s="230">
        <v>0</v>
      </c>
      <c r="R177" s="230">
        <f>Q177*H177</f>
        <v>0</v>
      </c>
      <c r="S177" s="230">
        <v>0</v>
      </c>
      <c r="T177" s="231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32" t="s">
        <v>124</v>
      </c>
      <c r="AT177" s="232" t="s">
        <v>120</v>
      </c>
      <c r="AU177" s="232" t="s">
        <v>86</v>
      </c>
      <c r="AY177" s="18" t="s">
        <v>118</v>
      </c>
      <c r="BE177" s="233">
        <f>IF(N177="základní",J177,0)</f>
        <v>0</v>
      </c>
      <c r="BF177" s="233">
        <f>IF(N177="snížená",J177,0)</f>
        <v>0</v>
      </c>
      <c r="BG177" s="233">
        <f>IF(N177="zákl. přenesená",J177,0)</f>
        <v>0</v>
      </c>
      <c r="BH177" s="233">
        <f>IF(N177="sníž. přenesená",J177,0)</f>
        <v>0</v>
      </c>
      <c r="BI177" s="233">
        <f>IF(N177="nulová",J177,0)</f>
        <v>0</v>
      </c>
      <c r="BJ177" s="18" t="s">
        <v>84</v>
      </c>
      <c r="BK177" s="233">
        <f>ROUND(I177*H177,2)</f>
        <v>0</v>
      </c>
      <c r="BL177" s="18" t="s">
        <v>124</v>
      </c>
      <c r="BM177" s="232" t="s">
        <v>311</v>
      </c>
    </row>
    <row r="178" s="14" customFormat="1">
      <c r="A178" s="14"/>
      <c r="B178" s="245"/>
      <c r="C178" s="246"/>
      <c r="D178" s="236" t="s">
        <v>126</v>
      </c>
      <c r="E178" s="247" t="s">
        <v>1</v>
      </c>
      <c r="F178" s="248" t="s">
        <v>312</v>
      </c>
      <c r="G178" s="246"/>
      <c r="H178" s="249">
        <v>3971.9499999999998</v>
      </c>
      <c r="I178" s="250"/>
      <c r="J178" s="246"/>
      <c r="K178" s="246"/>
      <c r="L178" s="251"/>
      <c r="M178" s="252"/>
      <c r="N178" s="253"/>
      <c r="O178" s="253"/>
      <c r="P178" s="253"/>
      <c r="Q178" s="253"/>
      <c r="R178" s="253"/>
      <c r="S178" s="253"/>
      <c r="T178" s="254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55" t="s">
        <v>126</v>
      </c>
      <c r="AU178" s="255" t="s">
        <v>86</v>
      </c>
      <c r="AV178" s="14" t="s">
        <v>86</v>
      </c>
      <c r="AW178" s="14" t="s">
        <v>32</v>
      </c>
      <c r="AX178" s="14" t="s">
        <v>84</v>
      </c>
      <c r="AY178" s="255" t="s">
        <v>118</v>
      </c>
    </row>
    <row r="179" s="12" customFormat="1" ht="22.8" customHeight="1">
      <c r="A179" s="12"/>
      <c r="B179" s="204"/>
      <c r="C179" s="205"/>
      <c r="D179" s="206" t="s">
        <v>75</v>
      </c>
      <c r="E179" s="218" t="s">
        <v>181</v>
      </c>
      <c r="F179" s="218" t="s">
        <v>182</v>
      </c>
      <c r="G179" s="205"/>
      <c r="H179" s="205"/>
      <c r="I179" s="208"/>
      <c r="J179" s="219">
        <f>BK179</f>
        <v>0</v>
      </c>
      <c r="K179" s="205"/>
      <c r="L179" s="210"/>
      <c r="M179" s="211"/>
      <c r="N179" s="212"/>
      <c r="O179" s="212"/>
      <c r="P179" s="213">
        <f>SUM(P180:P181)</f>
        <v>0</v>
      </c>
      <c r="Q179" s="212"/>
      <c r="R179" s="213">
        <f>SUM(R180:R181)</f>
        <v>0.00016500000000000003</v>
      </c>
      <c r="S179" s="212"/>
      <c r="T179" s="214">
        <f>SUM(T180:T181)</f>
        <v>0.3795</v>
      </c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R179" s="215" t="s">
        <v>84</v>
      </c>
      <c r="AT179" s="216" t="s">
        <v>75</v>
      </c>
      <c r="AU179" s="216" t="s">
        <v>84</v>
      </c>
      <c r="AY179" s="215" t="s">
        <v>118</v>
      </c>
      <c r="BK179" s="217">
        <f>SUM(BK180:BK181)</f>
        <v>0</v>
      </c>
    </row>
    <row r="180" s="2" customFormat="1" ht="49.05" customHeight="1">
      <c r="A180" s="39"/>
      <c r="B180" s="40"/>
      <c r="C180" s="220" t="s">
        <v>206</v>
      </c>
      <c r="D180" s="220" t="s">
        <v>120</v>
      </c>
      <c r="E180" s="221" t="s">
        <v>313</v>
      </c>
      <c r="F180" s="222" t="s">
        <v>314</v>
      </c>
      <c r="G180" s="223" t="s">
        <v>186</v>
      </c>
      <c r="H180" s="224">
        <v>4.125</v>
      </c>
      <c r="I180" s="225"/>
      <c r="J180" s="226">
        <f>ROUND(I180*H180,2)</f>
        <v>0</v>
      </c>
      <c r="K180" s="227"/>
      <c r="L180" s="45"/>
      <c r="M180" s="228" t="s">
        <v>1</v>
      </c>
      <c r="N180" s="229" t="s">
        <v>41</v>
      </c>
      <c r="O180" s="92"/>
      <c r="P180" s="230">
        <f>O180*H180</f>
        <v>0</v>
      </c>
      <c r="Q180" s="230">
        <v>4.0000000000000003E-05</v>
      </c>
      <c r="R180" s="230">
        <f>Q180*H180</f>
        <v>0.00016500000000000003</v>
      </c>
      <c r="S180" s="230">
        <v>0.091999999999999998</v>
      </c>
      <c r="T180" s="231">
        <f>S180*H180</f>
        <v>0.3795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32" t="s">
        <v>124</v>
      </c>
      <c r="AT180" s="232" t="s">
        <v>120</v>
      </c>
      <c r="AU180" s="232" t="s">
        <v>86</v>
      </c>
      <c r="AY180" s="18" t="s">
        <v>118</v>
      </c>
      <c r="BE180" s="233">
        <f>IF(N180="základní",J180,0)</f>
        <v>0</v>
      </c>
      <c r="BF180" s="233">
        <f>IF(N180="snížená",J180,0)</f>
        <v>0</v>
      </c>
      <c r="BG180" s="233">
        <f>IF(N180="zákl. přenesená",J180,0)</f>
        <v>0</v>
      </c>
      <c r="BH180" s="233">
        <f>IF(N180="sníž. přenesená",J180,0)</f>
        <v>0</v>
      </c>
      <c r="BI180" s="233">
        <f>IF(N180="nulová",J180,0)</f>
        <v>0</v>
      </c>
      <c r="BJ180" s="18" t="s">
        <v>84</v>
      </c>
      <c r="BK180" s="233">
        <f>ROUND(I180*H180,2)</f>
        <v>0</v>
      </c>
      <c r="BL180" s="18" t="s">
        <v>124</v>
      </c>
      <c r="BM180" s="232" t="s">
        <v>315</v>
      </c>
    </row>
    <row r="181" s="14" customFormat="1">
      <c r="A181" s="14"/>
      <c r="B181" s="245"/>
      <c r="C181" s="246"/>
      <c r="D181" s="236" t="s">
        <v>126</v>
      </c>
      <c r="E181" s="247" t="s">
        <v>1</v>
      </c>
      <c r="F181" s="248" t="s">
        <v>316</v>
      </c>
      <c r="G181" s="246"/>
      <c r="H181" s="249">
        <v>4.125</v>
      </c>
      <c r="I181" s="250"/>
      <c r="J181" s="246"/>
      <c r="K181" s="246"/>
      <c r="L181" s="251"/>
      <c r="M181" s="252"/>
      <c r="N181" s="253"/>
      <c r="O181" s="253"/>
      <c r="P181" s="253"/>
      <c r="Q181" s="253"/>
      <c r="R181" s="253"/>
      <c r="S181" s="253"/>
      <c r="T181" s="254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55" t="s">
        <v>126</v>
      </c>
      <c r="AU181" s="255" t="s">
        <v>86</v>
      </c>
      <c r="AV181" s="14" t="s">
        <v>86</v>
      </c>
      <c r="AW181" s="14" t="s">
        <v>32</v>
      </c>
      <c r="AX181" s="14" t="s">
        <v>84</v>
      </c>
      <c r="AY181" s="255" t="s">
        <v>118</v>
      </c>
    </row>
    <row r="182" s="12" customFormat="1" ht="22.8" customHeight="1">
      <c r="A182" s="12"/>
      <c r="B182" s="204"/>
      <c r="C182" s="205"/>
      <c r="D182" s="206" t="s">
        <v>75</v>
      </c>
      <c r="E182" s="218" t="s">
        <v>86</v>
      </c>
      <c r="F182" s="218" t="s">
        <v>317</v>
      </c>
      <c r="G182" s="205"/>
      <c r="H182" s="205"/>
      <c r="I182" s="208"/>
      <c r="J182" s="219">
        <f>BK182</f>
        <v>0</v>
      </c>
      <c r="K182" s="205"/>
      <c r="L182" s="210"/>
      <c r="M182" s="211"/>
      <c r="N182" s="212"/>
      <c r="O182" s="212"/>
      <c r="P182" s="213">
        <f>SUM(P183:P185)</f>
        <v>0</v>
      </c>
      <c r="Q182" s="212"/>
      <c r="R182" s="213">
        <f>SUM(R183:R185)</f>
        <v>0</v>
      </c>
      <c r="S182" s="212"/>
      <c r="T182" s="214">
        <f>SUM(T183:T185)</f>
        <v>0</v>
      </c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R182" s="215" t="s">
        <v>84</v>
      </c>
      <c r="AT182" s="216" t="s">
        <v>75</v>
      </c>
      <c r="AU182" s="216" t="s">
        <v>84</v>
      </c>
      <c r="AY182" s="215" t="s">
        <v>118</v>
      </c>
      <c r="BK182" s="217">
        <f>SUM(BK183:BK185)</f>
        <v>0</v>
      </c>
    </row>
    <row r="183" s="2" customFormat="1" ht="24.15" customHeight="1">
      <c r="A183" s="39"/>
      <c r="B183" s="40"/>
      <c r="C183" s="220" t="s">
        <v>8</v>
      </c>
      <c r="D183" s="220" t="s">
        <v>120</v>
      </c>
      <c r="E183" s="221" t="s">
        <v>318</v>
      </c>
      <c r="F183" s="222" t="s">
        <v>319</v>
      </c>
      <c r="G183" s="223" t="s">
        <v>123</v>
      </c>
      <c r="H183" s="224">
        <v>0.35999999999999999</v>
      </c>
      <c r="I183" s="225"/>
      <c r="J183" s="226">
        <f>ROUND(I183*H183,2)</f>
        <v>0</v>
      </c>
      <c r="K183" s="227"/>
      <c r="L183" s="45"/>
      <c r="M183" s="228" t="s">
        <v>1</v>
      </c>
      <c r="N183" s="229" t="s">
        <v>41</v>
      </c>
      <c r="O183" s="92"/>
      <c r="P183" s="230">
        <f>O183*H183</f>
        <v>0</v>
      </c>
      <c r="Q183" s="230">
        <v>0</v>
      </c>
      <c r="R183" s="230">
        <f>Q183*H183</f>
        <v>0</v>
      </c>
      <c r="S183" s="230">
        <v>0</v>
      </c>
      <c r="T183" s="231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32" t="s">
        <v>124</v>
      </c>
      <c r="AT183" s="232" t="s">
        <v>120</v>
      </c>
      <c r="AU183" s="232" t="s">
        <v>86</v>
      </c>
      <c r="AY183" s="18" t="s">
        <v>118</v>
      </c>
      <c r="BE183" s="233">
        <f>IF(N183="základní",J183,0)</f>
        <v>0</v>
      </c>
      <c r="BF183" s="233">
        <f>IF(N183="snížená",J183,0)</f>
        <v>0</v>
      </c>
      <c r="BG183" s="233">
        <f>IF(N183="zákl. přenesená",J183,0)</f>
        <v>0</v>
      </c>
      <c r="BH183" s="233">
        <f>IF(N183="sníž. přenesená",J183,0)</f>
        <v>0</v>
      </c>
      <c r="BI183" s="233">
        <f>IF(N183="nulová",J183,0)</f>
        <v>0</v>
      </c>
      <c r="BJ183" s="18" t="s">
        <v>84</v>
      </c>
      <c r="BK183" s="233">
        <f>ROUND(I183*H183,2)</f>
        <v>0</v>
      </c>
      <c r="BL183" s="18" t="s">
        <v>124</v>
      </c>
      <c r="BM183" s="232" t="s">
        <v>320</v>
      </c>
    </row>
    <row r="184" s="13" customFormat="1">
      <c r="A184" s="13"/>
      <c r="B184" s="234"/>
      <c r="C184" s="235"/>
      <c r="D184" s="236" t="s">
        <v>126</v>
      </c>
      <c r="E184" s="237" t="s">
        <v>1</v>
      </c>
      <c r="F184" s="238" t="s">
        <v>262</v>
      </c>
      <c r="G184" s="235"/>
      <c r="H184" s="237" t="s">
        <v>1</v>
      </c>
      <c r="I184" s="239"/>
      <c r="J184" s="235"/>
      <c r="K184" s="235"/>
      <c r="L184" s="240"/>
      <c r="M184" s="241"/>
      <c r="N184" s="242"/>
      <c r="O184" s="242"/>
      <c r="P184" s="242"/>
      <c r="Q184" s="242"/>
      <c r="R184" s="242"/>
      <c r="S184" s="242"/>
      <c r="T184" s="243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44" t="s">
        <v>126</v>
      </c>
      <c r="AU184" s="244" t="s">
        <v>86</v>
      </c>
      <c r="AV184" s="13" t="s">
        <v>84</v>
      </c>
      <c r="AW184" s="13" t="s">
        <v>32</v>
      </c>
      <c r="AX184" s="13" t="s">
        <v>76</v>
      </c>
      <c r="AY184" s="244" t="s">
        <v>118</v>
      </c>
    </row>
    <row r="185" s="14" customFormat="1">
      <c r="A185" s="14"/>
      <c r="B185" s="245"/>
      <c r="C185" s="246"/>
      <c r="D185" s="236" t="s">
        <v>126</v>
      </c>
      <c r="E185" s="247" t="s">
        <v>1</v>
      </c>
      <c r="F185" s="248" t="s">
        <v>263</v>
      </c>
      <c r="G185" s="246"/>
      <c r="H185" s="249">
        <v>0.35999999999999999</v>
      </c>
      <c r="I185" s="250"/>
      <c r="J185" s="246"/>
      <c r="K185" s="246"/>
      <c r="L185" s="251"/>
      <c r="M185" s="252"/>
      <c r="N185" s="253"/>
      <c r="O185" s="253"/>
      <c r="P185" s="253"/>
      <c r="Q185" s="253"/>
      <c r="R185" s="253"/>
      <c r="S185" s="253"/>
      <c r="T185" s="254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55" t="s">
        <v>126</v>
      </c>
      <c r="AU185" s="255" t="s">
        <v>86</v>
      </c>
      <c r="AV185" s="14" t="s">
        <v>86</v>
      </c>
      <c r="AW185" s="14" t="s">
        <v>32</v>
      </c>
      <c r="AX185" s="14" t="s">
        <v>84</v>
      </c>
      <c r="AY185" s="255" t="s">
        <v>118</v>
      </c>
    </row>
    <row r="186" s="12" customFormat="1" ht="22.8" customHeight="1">
      <c r="A186" s="12"/>
      <c r="B186" s="204"/>
      <c r="C186" s="205"/>
      <c r="D186" s="206" t="s">
        <v>75</v>
      </c>
      <c r="E186" s="218" t="s">
        <v>7</v>
      </c>
      <c r="F186" s="218" t="s">
        <v>321</v>
      </c>
      <c r="G186" s="205"/>
      <c r="H186" s="205"/>
      <c r="I186" s="208"/>
      <c r="J186" s="219">
        <f>BK186</f>
        <v>0</v>
      </c>
      <c r="K186" s="205"/>
      <c r="L186" s="210"/>
      <c r="M186" s="211"/>
      <c r="N186" s="212"/>
      <c r="O186" s="212"/>
      <c r="P186" s="213">
        <f>SUM(P187:P196)</f>
        <v>0</v>
      </c>
      <c r="Q186" s="212"/>
      <c r="R186" s="213">
        <f>SUM(R187:R196)</f>
        <v>75.954292199999998</v>
      </c>
      <c r="S186" s="212"/>
      <c r="T186" s="214">
        <f>SUM(T187:T196)</f>
        <v>0</v>
      </c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R186" s="215" t="s">
        <v>84</v>
      </c>
      <c r="AT186" s="216" t="s">
        <v>75</v>
      </c>
      <c r="AU186" s="216" t="s">
        <v>84</v>
      </c>
      <c r="AY186" s="215" t="s">
        <v>118</v>
      </c>
      <c r="BK186" s="217">
        <f>SUM(BK187:BK196)</f>
        <v>0</v>
      </c>
    </row>
    <row r="187" s="2" customFormat="1" ht="44.25" customHeight="1">
      <c r="A187" s="39"/>
      <c r="B187" s="40"/>
      <c r="C187" s="220" t="s">
        <v>216</v>
      </c>
      <c r="D187" s="220" t="s">
        <v>120</v>
      </c>
      <c r="E187" s="221" t="s">
        <v>322</v>
      </c>
      <c r="F187" s="222" t="s">
        <v>323</v>
      </c>
      <c r="G187" s="223" t="s">
        <v>186</v>
      </c>
      <c r="H187" s="224">
        <v>3971.9499999999998</v>
      </c>
      <c r="I187" s="225"/>
      <c r="J187" s="226">
        <f>ROUND(I187*H187,2)</f>
        <v>0</v>
      </c>
      <c r="K187" s="227"/>
      <c r="L187" s="45"/>
      <c r="M187" s="228" t="s">
        <v>1</v>
      </c>
      <c r="N187" s="229" t="s">
        <v>41</v>
      </c>
      <c r="O187" s="92"/>
      <c r="P187" s="230">
        <f>O187*H187</f>
        <v>0</v>
      </c>
      <c r="Q187" s="230">
        <v>0.00013999999999999999</v>
      </c>
      <c r="R187" s="230">
        <f>Q187*H187</f>
        <v>0.55607299999999993</v>
      </c>
      <c r="S187" s="230">
        <v>0</v>
      </c>
      <c r="T187" s="231">
        <f>S187*H187</f>
        <v>0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32" t="s">
        <v>124</v>
      </c>
      <c r="AT187" s="232" t="s">
        <v>120</v>
      </c>
      <c r="AU187" s="232" t="s">
        <v>86</v>
      </c>
      <c r="AY187" s="18" t="s">
        <v>118</v>
      </c>
      <c r="BE187" s="233">
        <f>IF(N187="základní",J187,0)</f>
        <v>0</v>
      </c>
      <c r="BF187" s="233">
        <f>IF(N187="snížená",J187,0)</f>
        <v>0</v>
      </c>
      <c r="BG187" s="233">
        <f>IF(N187="zákl. přenesená",J187,0)</f>
        <v>0</v>
      </c>
      <c r="BH187" s="233">
        <f>IF(N187="sníž. přenesená",J187,0)</f>
        <v>0</v>
      </c>
      <c r="BI187" s="233">
        <f>IF(N187="nulová",J187,0)</f>
        <v>0</v>
      </c>
      <c r="BJ187" s="18" t="s">
        <v>84</v>
      </c>
      <c r="BK187" s="233">
        <f>ROUND(I187*H187,2)</f>
        <v>0</v>
      </c>
      <c r="BL187" s="18" t="s">
        <v>124</v>
      </c>
      <c r="BM187" s="232" t="s">
        <v>324</v>
      </c>
    </row>
    <row r="188" s="14" customFormat="1">
      <c r="A188" s="14"/>
      <c r="B188" s="245"/>
      <c r="C188" s="246"/>
      <c r="D188" s="236" t="s">
        <v>126</v>
      </c>
      <c r="E188" s="247" t="s">
        <v>1</v>
      </c>
      <c r="F188" s="248" t="s">
        <v>312</v>
      </c>
      <c r="G188" s="246"/>
      <c r="H188" s="249">
        <v>3971.9499999999998</v>
      </c>
      <c r="I188" s="250"/>
      <c r="J188" s="246"/>
      <c r="K188" s="246"/>
      <c r="L188" s="251"/>
      <c r="M188" s="252"/>
      <c r="N188" s="253"/>
      <c r="O188" s="253"/>
      <c r="P188" s="253"/>
      <c r="Q188" s="253"/>
      <c r="R188" s="253"/>
      <c r="S188" s="253"/>
      <c r="T188" s="254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55" t="s">
        <v>126</v>
      </c>
      <c r="AU188" s="255" t="s">
        <v>86</v>
      </c>
      <c r="AV188" s="14" t="s">
        <v>86</v>
      </c>
      <c r="AW188" s="14" t="s">
        <v>32</v>
      </c>
      <c r="AX188" s="14" t="s">
        <v>84</v>
      </c>
      <c r="AY188" s="255" t="s">
        <v>118</v>
      </c>
    </row>
    <row r="189" s="2" customFormat="1" ht="16.5" customHeight="1">
      <c r="A189" s="39"/>
      <c r="B189" s="40"/>
      <c r="C189" s="278" t="s">
        <v>223</v>
      </c>
      <c r="D189" s="278" t="s">
        <v>164</v>
      </c>
      <c r="E189" s="279" t="s">
        <v>325</v>
      </c>
      <c r="F189" s="280" t="s">
        <v>326</v>
      </c>
      <c r="G189" s="281" t="s">
        <v>186</v>
      </c>
      <c r="H189" s="282">
        <v>4170.5479999999998</v>
      </c>
      <c r="I189" s="283"/>
      <c r="J189" s="284">
        <f>ROUND(I189*H189,2)</f>
        <v>0</v>
      </c>
      <c r="K189" s="285"/>
      <c r="L189" s="286"/>
      <c r="M189" s="287" t="s">
        <v>1</v>
      </c>
      <c r="N189" s="288" t="s">
        <v>41</v>
      </c>
      <c r="O189" s="92"/>
      <c r="P189" s="230">
        <f>O189*H189</f>
        <v>0</v>
      </c>
      <c r="Q189" s="230">
        <v>0.00040000000000000002</v>
      </c>
      <c r="R189" s="230">
        <f>Q189*H189</f>
        <v>1.6682192</v>
      </c>
      <c r="S189" s="230">
        <v>0</v>
      </c>
      <c r="T189" s="231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32" t="s">
        <v>168</v>
      </c>
      <c r="AT189" s="232" t="s">
        <v>164</v>
      </c>
      <c r="AU189" s="232" t="s">
        <v>86</v>
      </c>
      <c r="AY189" s="18" t="s">
        <v>118</v>
      </c>
      <c r="BE189" s="233">
        <f>IF(N189="základní",J189,0)</f>
        <v>0</v>
      </c>
      <c r="BF189" s="233">
        <f>IF(N189="snížená",J189,0)</f>
        <v>0</v>
      </c>
      <c r="BG189" s="233">
        <f>IF(N189="zákl. přenesená",J189,0)</f>
        <v>0</v>
      </c>
      <c r="BH189" s="233">
        <f>IF(N189="sníž. přenesená",J189,0)</f>
        <v>0</v>
      </c>
      <c r="BI189" s="233">
        <f>IF(N189="nulová",J189,0)</f>
        <v>0</v>
      </c>
      <c r="BJ189" s="18" t="s">
        <v>84</v>
      </c>
      <c r="BK189" s="233">
        <f>ROUND(I189*H189,2)</f>
        <v>0</v>
      </c>
      <c r="BL189" s="18" t="s">
        <v>124</v>
      </c>
      <c r="BM189" s="232" t="s">
        <v>327</v>
      </c>
    </row>
    <row r="190" s="14" customFormat="1">
      <c r="A190" s="14"/>
      <c r="B190" s="245"/>
      <c r="C190" s="246"/>
      <c r="D190" s="236" t="s">
        <v>126</v>
      </c>
      <c r="E190" s="247" t="s">
        <v>1</v>
      </c>
      <c r="F190" s="248" t="s">
        <v>328</v>
      </c>
      <c r="G190" s="246"/>
      <c r="H190" s="249">
        <v>3971.9499999999998</v>
      </c>
      <c r="I190" s="250"/>
      <c r="J190" s="246"/>
      <c r="K190" s="246"/>
      <c r="L190" s="251"/>
      <c r="M190" s="252"/>
      <c r="N190" s="253"/>
      <c r="O190" s="253"/>
      <c r="P190" s="253"/>
      <c r="Q190" s="253"/>
      <c r="R190" s="253"/>
      <c r="S190" s="253"/>
      <c r="T190" s="254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55" t="s">
        <v>126</v>
      </c>
      <c r="AU190" s="255" t="s">
        <v>86</v>
      </c>
      <c r="AV190" s="14" t="s">
        <v>86</v>
      </c>
      <c r="AW190" s="14" t="s">
        <v>32</v>
      </c>
      <c r="AX190" s="14" t="s">
        <v>84</v>
      </c>
      <c r="AY190" s="255" t="s">
        <v>118</v>
      </c>
    </row>
    <row r="191" s="14" customFormat="1">
      <c r="A191" s="14"/>
      <c r="B191" s="245"/>
      <c r="C191" s="246"/>
      <c r="D191" s="236" t="s">
        <v>126</v>
      </c>
      <c r="E191" s="246"/>
      <c r="F191" s="248" t="s">
        <v>329</v>
      </c>
      <c r="G191" s="246"/>
      <c r="H191" s="249">
        <v>4170.5479999999998</v>
      </c>
      <c r="I191" s="250"/>
      <c r="J191" s="246"/>
      <c r="K191" s="246"/>
      <c r="L191" s="251"/>
      <c r="M191" s="252"/>
      <c r="N191" s="253"/>
      <c r="O191" s="253"/>
      <c r="P191" s="253"/>
      <c r="Q191" s="253"/>
      <c r="R191" s="253"/>
      <c r="S191" s="253"/>
      <c r="T191" s="254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55" t="s">
        <v>126</v>
      </c>
      <c r="AU191" s="255" t="s">
        <v>86</v>
      </c>
      <c r="AV191" s="14" t="s">
        <v>86</v>
      </c>
      <c r="AW191" s="14" t="s">
        <v>4</v>
      </c>
      <c r="AX191" s="14" t="s">
        <v>84</v>
      </c>
      <c r="AY191" s="255" t="s">
        <v>118</v>
      </c>
    </row>
    <row r="192" s="2" customFormat="1" ht="55.5" customHeight="1">
      <c r="A192" s="39"/>
      <c r="B192" s="40"/>
      <c r="C192" s="220" t="s">
        <v>232</v>
      </c>
      <c r="D192" s="220" t="s">
        <v>120</v>
      </c>
      <c r="E192" s="221" t="s">
        <v>159</v>
      </c>
      <c r="F192" s="222" t="s">
        <v>160</v>
      </c>
      <c r="G192" s="223" t="s">
        <v>123</v>
      </c>
      <c r="H192" s="224">
        <v>1787.3779999999999</v>
      </c>
      <c r="I192" s="225"/>
      <c r="J192" s="226">
        <f>ROUND(I192*H192,2)</f>
        <v>0</v>
      </c>
      <c r="K192" s="227"/>
      <c r="L192" s="45"/>
      <c r="M192" s="228" t="s">
        <v>1</v>
      </c>
      <c r="N192" s="229" t="s">
        <v>41</v>
      </c>
      <c r="O192" s="92"/>
      <c r="P192" s="230">
        <f>O192*H192</f>
        <v>0</v>
      </c>
      <c r="Q192" s="230">
        <v>0</v>
      </c>
      <c r="R192" s="230">
        <f>Q192*H192</f>
        <v>0</v>
      </c>
      <c r="S192" s="230">
        <v>0</v>
      </c>
      <c r="T192" s="231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32" t="s">
        <v>124</v>
      </c>
      <c r="AT192" s="232" t="s">
        <v>120</v>
      </c>
      <c r="AU192" s="232" t="s">
        <v>86</v>
      </c>
      <c r="AY192" s="18" t="s">
        <v>118</v>
      </c>
      <c r="BE192" s="233">
        <f>IF(N192="základní",J192,0)</f>
        <v>0</v>
      </c>
      <c r="BF192" s="233">
        <f>IF(N192="snížená",J192,0)</f>
        <v>0</v>
      </c>
      <c r="BG192" s="233">
        <f>IF(N192="zákl. přenesená",J192,0)</f>
        <v>0</v>
      </c>
      <c r="BH192" s="233">
        <f>IF(N192="sníž. přenesená",J192,0)</f>
        <v>0</v>
      </c>
      <c r="BI192" s="233">
        <f>IF(N192="nulová",J192,0)</f>
        <v>0</v>
      </c>
      <c r="BJ192" s="18" t="s">
        <v>84</v>
      </c>
      <c r="BK192" s="233">
        <f>ROUND(I192*H192,2)</f>
        <v>0</v>
      </c>
      <c r="BL192" s="18" t="s">
        <v>124</v>
      </c>
      <c r="BM192" s="232" t="s">
        <v>330</v>
      </c>
    </row>
    <row r="193" s="14" customFormat="1">
      <c r="A193" s="14"/>
      <c r="B193" s="245"/>
      <c r="C193" s="246"/>
      <c r="D193" s="236" t="s">
        <v>126</v>
      </c>
      <c r="E193" s="247" t="s">
        <v>1</v>
      </c>
      <c r="F193" s="248" t="s">
        <v>331</v>
      </c>
      <c r="G193" s="246"/>
      <c r="H193" s="249">
        <v>1787.3779999999999</v>
      </c>
      <c r="I193" s="250"/>
      <c r="J193" s="246"/>
      <c r="K193" s="246"/>
      <c r="L193" s="251"/>
      <c r="M193" s="252"/>
      <c r="N193" s="253"/>
      <c r="O193" s="253"/>
      <c r="P193" s="253"/>
      <c r="Q193" s="253"/>
      <c r="R193" s="253"/>
      <c r="S193" s="253"/>
      <c r="T193" s="254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55" t="s">
        <v>126</v>
      </c>
      <c r="AU193" s="255" t="s">
        <v>86</v>
      </c>
      <c r="AV193" s="14" t="s">
        <v>86</v>
      </c>
      <c r="AW193" s="14" t="s">
        <v>32</v>
      </c>
      <c r="AX193" s="14" t="s">
        <v>84</v>
      </c>
      <c r="AY193" s="255" t="s">
        <v>118</v>
      </c>
    </row>
    <row r="194" s="2" customFormat="1" ht="21.75" customHeight="1">
      <c r="A194" s="39"/>
      <c r="B194" s="40"/>
      <c r="C194" s="278" t="s">
        <v>237</v>
      </c>
      <c r="D194" s="278" t="s">
        <v>164</v>
      </c>
      <c r="E194" s="279" t="s">
        <v>165</v>
      </c>
      <c r="F194" s="280" t="s">
        <v>166</v>
      </c>
      <c r="G194" s="281" t="s">
        <v>167</v>
      </c>
      <c r="H194" s="282">
        <v>73.730000000000004</v>
      </c>
      <c r="I194" s="283"/>
      <c r="J194" s="284">
        <f>ROUND(I194*H194,2)</f>
        <v>0</v>
      </c>
      <c r="K194" s="285"/>
      <c r="L194" s="286"/>
      <c r="M194" s="287" t="s">
        <v>1</v>
      </c>
      <c r="N194" s="288" t="s">
        <v>41</v>
      </c>
      <c r="O194" s="92"/>
      <c r="P194" s="230">
        <f>O194*H194</f>
        <v>0</v>
      </c>
      <c r="Q194" s="230">
        <v>1</v>
      </c>
      <c r="R194" s="230">
        <f>Q194*H194</f>
        <v>73.730000000000004</v>
      </c>
      <c r="S194" s="230">
        <v>0</v>
      </c>
      <c r="T194" s="231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32" t="s">
        <v>168</v>
      </c>
      <c r="AT194" s="232" t="s">
        <v>164</v>
      </c>
      <c r="AU194" s="232" t="s">
        <v>86</v>
      </c>
      <c r="AY194" s="18" t="s">
        <v>118</v>
      </c>
      <c r="BE194" s="233">
        <f>IF(N194="základní",J194,0)</f>
        <v>0</v>
      </c>
      <c r="BF194" s="233">
        <f>IF(N194="snížená",J194,0)</f>
        <v>0</v>
      </c>
      <c r="BG194" s="233">
        <f>IF(N194="zákl. přenesená",J194,0)</f>
        <v>0</v>
      </c>
      <c r="BH194" s="233">
        <f>IF(N194="sníž. přenesená",J194,0)</f>
        <v>0</v>
      </c>
      <c r="BI194" s="233">
        <f>IF(N194="nulová",J194,0)</f>
        <v>0</v>
      </c>
      <c r="BJ194" s="18" t="s">
        <v>84</v>
      </c>
      <c r="BK194" s="233">
        <f>ROUND(I194*H194,2)</f>
        <v>0</v>
      </c>
      <c r="BL194" s="18" t="s">
        <v>124</v>
      </c>
      <c r="BM194" s="232" t="s">
        <v>332</v>
      </c>
    </row>
    <row r="195" s="14" customFormat="1">
      <c r="A195" s="14"/>
      <c r="B195" s="245"/>
      <c r="C195" s="246"/>
      <c r="D195" s="236" t="s">
        <v>126</v>
      </c>
      <c r="E195" s="247" t="s">
        <v>1</v>
      </c>
      <c r="F195" s="248" t="s">
        <v>333</v>
      </c>
      <c r="G195" s="246"/>
      <c r="H195" s="249">
        <v>67.027000000000001</v>
      </c>
      <c r="I195" s="250"/>
      <c r="J195" s="246"/>
      <c r="K195" s="246"/>
      <c r="L195" s="251"/>
      <c r="M195" s="252"/>
      <c r="N195" s="253"/>
      <c r="O195" s="253"/>
      <c r="P195" s="253"/>
      <c r="Q195" s="253"/>
      <c r="R195" s="253"/>
      <c r="S195" s="253"/>
      <c r="T195" s="254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55" t="s">
        <v>126</v>
      </c>
      <c r="AU195" s="255" t="s">
        <v>86</v>
      </c>
      <c r="AV195" s="14" t="s">
        <v>86</v>
      </c>
      <c r="AW195" s="14" t="s">
        <v>32</v>
      </c>
      <c r="AX195" s="14" t="s">
        <v>84</v>
      </c>
      <c r="AY195" s="255" t="s">
        <v>118</v>
      </c>
    </row>
    <row r="196" s="14" customFormat="1">
      <c r="A196" s="14"/>
      <c r="B196" s="245"/>
      <c r="C196" s="246"/>
      <c r="D196" s="236" t="s">
        <v>126</v>
      </c>
      <c r="E196" s="246"/>
      <c r="F196" s="248" t="s">
        <v>334</v>
      </c>
      <c r="G196" s="246"/>
      <c r="H196" s="249">
        <v>73.730000000000004</v>
      </c>
      <c r="I196" s="250"/>
      <c r="J196" s="246"/>
      <c r="K196" s="246"/>
      <c r="L196" s="251"/>
      <c r="M196" s="252"/>
      <c r="N196" s="253"/>
      <c r="O196" s="253"/>
      <c r="P196" s="253"/>
      <c r="Q196" s="253"/>
      <c r="R196" s="253"/>
      <c r="S196" s="253"/>
      <c r="T196" s="254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55" t="s">
        <v>126</v>
      </c>
      <c r="AU196" s="255" t="s">
        <v>86</v>
      </c>
      <c r="AV196" s="14" t="s">
        <v>86</v>
      </c>
      <c r="AW196" s="14" t="s">
        <v>4</v>
      </c>
      <c r="AX196" s="14" t="s">
        <v>84</v>
      </c>
      <c r="AY196" s="255" t="s">
        <v>118</v>
      </c>
    </row>
    <row r="197" s="12" customFormat="1" ht="22.8" customHeight="1">
      <c r="A197" s="12"/>
      <c r="B197" s="204"/>
      <c r="C197" s="205"/>
      <c r="D197" s="206" t="s">
        <v>75</v>
      </c>
      <c r="E197" s="218" t="s">
        <v>124</v>
      </c>
      <c r="F197" s="218" t="s">
        <v>335</v>
      </c>
      <c r="G197" s="205"/>
      <c r="H197" s="205"/>
      <c r="I197" s="208"/>
      <c r="J197" s="219">
        <f>BK197</f>
        <v>0</v>
      </c>
      <c r="K197" s="205"/>
      <c r="L197" s="210"/>
      <c r="M197" s="211"/>
      <c r="N197" s="212"/>
      <c r="O197" s="212"/>
      <c r="P197" s="213">
        <f>SUM(P198:P203)</f>
        <v>0</v>
      </c>
      <c r="Q197" s="212"/>
      <c r="R197" s="213">
        <f>SUM(R198:R203)</f>
        <v>5.5388000000000002</v>
      </c>
      <c r="S197" s="212"/>
      <c r="T197" s="214">
        <f>SUM(T198:T203)</f>
        <v>0</v>
      </c>
      <c r="U197" s="12"/>
      <c r="V197" s="12"/>
      <c r="W197" s="12"/>
      <c r="X197" s="12"/>
      <c r="Y197" s="12"/>
      <c r="Z197" s="12"/>
      <c r="AA197" s="12"/>
      <c r="AB197" s="12"/>
      <c r="AC197" s="12"/>
      <c r="AD197" s="12"/>
      <c r="AE197" s="12"/>
      <c r="AR197" s="215" t="s">
        <v>84</v>
      </c>
      <c r="AT197" s="216" t="s">
        <v>75</v>
      </c>
      <c r="AU197" s="216" t="s">
        <v>84</v>
      </c>
      <c r="AY197" s="215" t="s">
        <v>118</v>
      </c>
      <c r="BK197" s="217">
        <f>SUM(BK198:BK203)</f>
        <v>0</v>
      </c>
    </row>
    <row r="198" s="2" customFormat="1" ht="33" customHeight="1">
      <c r="A198" s="39"/>
      <c r="B198" s="40"/>
      <c r="C198" s="220" t="s">
        <v>336</v>
      </c>
      <c r="D198" s="220" t="s">
        <v>120</v>
      </c>
      <c r="E198" s="221" t="s">
        <v>337</v>
      </c>
      <c r="F198" s="222" t="s">
        <v>338</v>
      </c>
      <c r="G198" s="223" t="s">
        <v>123</v>
      </c>
      <c r="H198" s="224">
        <v>4</v>
      </c>
      <c r="I198" s="225"/>
      <c r="J198" s="226">
        <f>ROUND(I198*H198,2)</f>
        <v>0</v>
      </c>
      <c r="K198" s="227"/>
      <c r="L198" s="45"/>
      <c r="M198" s="228" t="s">
        <v>1</v>
      </c>
      <c r="N198" s="229" t="s">
        <v>41</v>
      </c>
      <c r="O198" s="92"/>
      <c r="P198" s="230">
        <f>O198*H198</f>
        <v>0</v>
      </c>
      <c r="Q198" s="230">
        <v>0</v>
      </c>
      <c r="R198" s="230">
        <f>Q198*H198</f>
        <v>0</v>
      </c>
      <c r="S198" s="230">
        <v>0</v>
      </c>
      <c r="T198" s="231">
        <f>S198*H198</f>
        <v>0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32" t="s">
        <v>124</v>
      </c>
      <c r="AT198" s="232" t="s">
        <v>120</v>
      </c>
      <c r="AU198" s="232" t="s">
        <v>86</v>
      </c>
      <c r="AY198" s="18" t="s">
        <v>118</v>
      </c>
      <c r="BE198" s="233">
        <f>IF(N198="základní",J198,0)</f>
        <v>0</v>
      </c>
      <c r="BF198" s="233">
        <f>IF(N198="snížená",J198,0)</f>
        <v>0</v>
      </c>
      <c r="BG198" s="233">
        <f>IF(N198="zákl. přenesená",J198,0)</f>
        <v>0</v>
      </c>
      <c r="BH198" s="233">
        <f>IF(N198="sníž. přenesená",J198,0)</f>
        <v>0</v>
      </c>
      <c r="BI198" s="233">
        <f>IF(N198="nulová",J198,0)</f>
        <v>0</v>
      </c>
      <c r="BJ198" s="18" t="s">
        <v>84</v>
      </c>
      <c r="BK198" s="233">
        <f>ROUND(I198*H198,2)</f>
        <v>0</v>
      </c>
      <c r="BL198" s="18" t="s">
        <v>124</v>
      </c>
      <c r="BM198" s="232" t="s">
        <v>339</v>
      </c>
    </row>
    <row r="199" s="14" customFormat="1">
      <c r="A199" s="14"/>
      <c r="B199" s="245"/>
      <c r="C199" s="246"/>
      <c r="D199" s="236" t="s">
        <v>126</v>
      </c>
      <c r="E199" s="247" t="s">
        <v>1</v>
      </c>
      <c r="F199" s="248" t="s">
        <v>340</v>
      </c>
      <c r="G199" s="246"/>
      <c r="H199" s="249">
        <v>4</v>
      </c>
      <c r="I199" s="250"/>
      <c r="J199" s="246"/>
      <c r="K199" s="246"/>
      <c r="L199" s="251"/>
      <c r="M199" s="252"/>
      <c r="N199" s="253"/>
      <c r="O199" s="253"/>
      <c r="P199" s="253"/>
      <c r="Q199" s="253"/>
      <c r="R199" s="253"/>
      <c r="S199" s="253"/>
      <c r="T199" s="254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55" t="s">
        <v>126</v>
      </c>
      <c r="AU199" s="255" t="s">
        <v>86</v>
      </c>
      <c r="AV199" s="14" t="s">
        <v>86</v>
      </c>
      <c r="AW199" s="14" t="s">
        <v>32</v>
      </c>
      <c r="AX199" s="14" t="s">
        <v>84</v>
      </c>
      <c r="AY199" s="255" t="s">
        <v>118</v>
      </c>
    </row>
    <row r="200" s="2" customFormat="1" ht="24.15" customHeight="1">
      <c r="A200" s="39"/>
      <c r="B200" s="40"/>
      <c r="C200" s="220" t="s">
        <v>7</v>
      </c>
      <c r="D200" s="220" t="s">
        <v>120</v>
      </c>
      <c r="E200" s="221" t="s">
        <v>341</v>
      </c>
      <c r="F200" s="222" t="s">
        <v>342</v>
      </c>
      <c r="G200" s="223" t="s">
        <v>343</v>
      </c>
      <c r="H200" s="224">
        <v>20</v>
      </c>
      <c r="I200" s="225"/>
      <c r="J200" s="226">
        <f>ROUND(I200*H200,2)</f>
        <v>0</v>
      </c>
      <c r="K200" s="227"/>
      <c r="L200" s="45"/>
      <c r="M200" s="228" t="s">
        <v>1</v>
      </c>
      <c r="N200" s="229" t="s">
        <v>41</v>
      </c>
      <c r="O200" s="92"/>
      <c r="P200" s="230">
        <f>O200*H200</f>
        <v>0</v>
      </c>
      <c r="Q200" s="230">
        <v>0.22394</v>
      </c>
      <c r="R200" s="230">
        <f>Q200*H200</f>
        <v>4.4787999999999997</v>
      </c>
      <c r="S200" s="230">
        <v>0</v>
      </c>
      <c r="T200" s="231">
        <f>S200*H200</f>
        <v>0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32" t="s">
        <v>124</v>
      </c>
      <c r="AT200" s="232" t="s">
        <v>120</v>
      </c>
      <c r="AU200" s="232" t="s">
        <v>86</v>
      </c>
      <c r="AY200" s="18" t="s">
        <v>118</v>
      </c>
      <c r="BE200" s="233">
        <f>IF(N200="základní",J200,0)</f>
        <v>0</v>
      </c>
      <c r="BF200" s="233">
        <f>IF(N200="snížená",J200,0)</f>
        <v>0</v>
      </c>
      <c r="BG200" s="233">
        <f>IF(N200="zákl. přenesená",J200,0)</f>
        <v>0</v>
      </c>
      <c r="BH200" s="233">
        <f>IF(N200="sníž. přenesená",J200,0)</f>
        <v>0</v>
      </c>
      <c r="BI200" s="233">
        <f>IF(N200="nulová",J200,0)</f>
        <v>0</v>
      </c>
      <c r="BJ200" s="18" t="s">
        <v>84</v>
      </c>
      <c r="BK200" s="233">
        <f>ROUND(I200*H200,2)</f>
        <v>0</v>
      </c>
      <c r="BL200" s="18" t="s">
        <v>124</v>
      </c>
      <c r="BM200" s="232" t="s">
        <v>344</v>
      </c>
    </row>
    <row r="201" s="14" customFormat="1">
      <c r="A201" s="14"/>
      <c r="B201" s="245"/>
      <c r="C201" s="246"/>
      <c r="D201" s="236" t="s">
        <v>126</v>
      </c>
      <c r="E201" s="247" t="s">
        <v>1</v>
      </c>
      <c r="F201" s="248" t="s">
        <v>345</v>
      </c>
      <c r="G201" s="246"/>
      <c r="H201" s="249">
        <v>20</v>
      </c>
      <c r="I201" s="250"/>
      <c r="J201" s="246"/>
      <c r="K201" s="246"/>
      <c r="L201" s="251"/>
      <c r="M201" s="252"/>
      <c r="N201" s="253"/>
      <c r="O201" s="253"/>
      <c r="P201" s="253"/>
      <c r="Q201" s="253"/>
      <c r="R201" s="253"/>
      <c r="S201" s="253"/>
      <c r="T201" s="254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55" t="s">
        <v>126</v>
      </c>
      <c r="AU201" s="255" t="s">
        <v>86</v>
      </c>
      <c r="AV201" s="14" t="s">
        <v>86</v>
      </c>
      <c r="AW201" s="14" t="s">
        <v>32</v>
      </c>
      <c r="AX201" s="14" t="s">
        <v>84</v>
      </c>
      <c r="AY201" s="255" t="s">
        <v>118</v>
      </c>
    </row>
    <row r="202" s="2" customFormat="1" ht="24.15" customHeight="1">
      <c r="A202" s="39"/>
      <c r="B202" s="40"/>
      <c r="C202" s="278" t="s">
        <v>346</v>
      </c>
      <c r="D202" s="278" t="s">
        <v>164</v>
      </c>
      <c r="E202" s="279" t="s">
        <v>347</v>
      </c>
      <c r="F202" s="280" t="s">
        <v>348</v>
      </c>
      <c r="G202" s="281" t="s">
        <v>343</v>
      </c>
      <c r="H202" s="282">
        <v>20</v>
      </c>
      <c r="I202" s="283"/>
      <c r="J202" s="284">
        <f>ROUND(I202*H202,2)</f>
        <v>0</v>
      </c>
      <c r="K202" s="285"/>
      <c r="L202" s="286"/>
      <c r="M202" s="287" t="s">
        <v>1</v>
      </c>
      <c r="N202" s="288" t="s">
        <v>41</v>
      </c>
      <c r="O202" s="92"/>
      <c r="P202" s="230">
        <f>O202*H202</f>
        <v>0</v>
      </c>
      <c r="Q202" s="230">
        <v>0.052999999999999998</v>
      </c>
      <c r="R202" s="230">
        <f>Q202*H202</f>
        <v>1.0600000000000001</v>
      </c>
      <c r="S202" s="230">
        <v>0</v>
      </c>
      <c r="T202" s="231">
        <f>S202*H202</f>
        <v>0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232" t="s">
        <v>168</v>
      </c>
      <c r="AT202" s="232" t="s">
        <v>164</v>
      </c>
      <c r="AU202" s="232" t="s">
        <v>86</v>
      </c>
      <c r="AY202" s="18" t="s">
        <v>118</v>
      </c>
      <c r="BE202" s="233">
        <f>IF(N202="základní",J202,0)</f>
        <v>0</v>
      </c>
      <c r="BF202" s="233">
        <f>IF(N202="snížená",J202,0)</f>
        <v>0</v>
      </c>
      <c r="BG202" s="233">
        <f>IF(N202="zákl. přenesená",J202,0)</f>
        <v>0</v>
      </c>
      <c r="BH202" s="233">
        <f>IF(N202="sníž. přenesená",J202,0)</f>
        <v>0</v>
      </c>
      <c r="BI202" s="233">
        <f>IF(N202="nulová",J202,0)</f>
        <v>0</v>
      </c>
      <c r="BJ202" s="18" t="s">
        <v>84</v>
      </c>
      <c r="BK202" s="233">
        <f>ROUND(I202*H202,2)</f>
        <v>0</v>
      </c>
      <c r="BL202" s="18" t="s">
        <v>124</v>
      </c>
      <c r="BM202" s="232" t="s">
        <v>349</v>
      </c>
    </row>
    <row r="203" s="14" customFormat="1">
      <c r="A203" s="14"/>
      <c r="B203" s="245"/>
      <c r="C203" s="246"/>
      <c r="D203" s="236" t="s">
        <v>126</v>
      </c>
      <c r="E203" s="247" t="s">
        <v>1</v>
      </c>
      <c r="F203" s="248" t="s">
        <v>336</v>
      </c>
      <c r="G203" s="246"/>
      <c r="H203" s="249">
        <v>20</v>
      </c>
      <c r="I203" s="250"/>
      <c r="J203" s="246"/>
      <c r="K203" s="246"/>
      <c r="L203" s="251"/>
      <c r="M203" s="252"/>
      <c r="N203" s="253"/>
      <c r="O203" s="253"/>
      <c r="P203" s="253"/>
      <c r="Q203" s="253"/>
      <c r="R203" s="253"/>
      <c r="S203" s="253"/>
      <c r="T203" s="254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55" t="s">
        <v>126</v>
      </c>
      <c r="AU203" s="255" t="s">
        <v>86</v>
      </c>
      <c r="AV203" s="14" t="s">
        <v>86</v>
      </c>
      <c r="AW203" s="14" t="s">
        <v>32</v>
      </c>
      <c r="AX203" s="14" t="s">
        <v>84</v>
      </c>
      <c r="AY203" s="255" t="s">
        <v>118</v>
      </c>
    </row>
    <row r="204" s="12" customFormat="1" ht="22.8" customHeight="1">
      <c r="A204" s="12"/>
      <c r="B204" s="204"/>
      <c r="C204" s="205"/>
      <c r="D204" s="206" t="s">
        <v>75</v>
      </c>
      <c r="E204" s="218" t="s">
        <v>151</v>
      </c>
      <c r="F204" s="218" t="s">
        <v>350</v>
      </c>
      <c r="G204" s="205"/>
      <c r="H204" s="205"/>
      <c r="I204" s="208"/>
      <c r="J204" s="219">
        <f>BK204</f>
        <v>0</v>
      </c>
      <c r="K204" s="205"/>
      <c r="L204" s="210"/>
      <c r="M204" s="211"/>
      <c r="N204" s="212"/>
      <c r="O204" s="212"/>
      <c r="P204" s="213">
        <f>SUM(P205:P259)</f>
        <v>0</v>
      </c>
      <c r="Q204" s="212"/>
      <c r="R204" s="213">
        <f>SUM(R205:R259)</f>
        <v>222.37213299999999</v>
      </c>
      <c r="S204" s="212"/>
      <c r="T204" s="214">
        <f>SUM(T205:T259)</f>
        <v>0</v>
      </c>
      <c r="U204" s="12"/>
      <c r="V204" s="12"/>
      <c r="W204" s="12"/>
      <c r="X204" s="12"/>
      <c r="Y204" s="12"/>
      <c r="Z204" s="12"/>
      <c r="AA204" s="12"/>
      <c r="AB204" s="12"/>
      <c r="AC204" s="12"/>
      <c r="AD204" s="12"/>
      <c r="AE204" s="12"/>
      <c r="AR204" s="215" t="s">
        <v>84</v>
      </c>
      <c r="AT204" s="216" t="s">
        <v>75</v>
      </c>
      <c r="AU204" s="216" t="s">
        <v>84</v>
      </c>
      <c r="AY204" s="215" t="s">
        <v>118</v>
      </c>
      <c r="BK204" s="217">
        <f>SUM(BK205:BK259)</f>
        <v>0</v>
      </c>
    </row>
    <row r="205" s="2" customFormat="1" ht="33" customHeight="1">
      <c r="A205" s="39"/>
      <c r="B205" s="40"/>
      <c r="C205" s="220" t="s">
        <v>351</v>
      </c>
      <c r="D205" s="220" t="s">
        <v>120</v>
      </c>
      <c r="E205" s="221" t="s">
        <v>352</v>
      </c>
      <c r="F205" s="222" t="s">
        <v>353</v>
      </c>
      <c r="G205" s="223" t="s">
        <v>186</v>
      </c>
      <c r="H205" s="224">
        <v>6333.25</v>
      </c>
      <c r="I205" s="225"/>
      <c r="J205" s="226">
        <f>ROUND(I205*H205,2)</f>
        <v>0</v>
      </c>
      <c r="K205" s="227"/>
      <c r="L205" s="45"/>
      <c r="M205" s="228" t="s">
        <v>1</v>
      </c>
      <c r="N205" s="229" t="s">
        <v>41</v>
      </c>
      <c r="O205" s="92"/>
      <c r="P205" s="230">
        <f>O205*H205</f>
        <v>0</v>
      </c>
      <c r="Q205" s="230">
        <v>0</v>
      </c>
      <c r="R205" s="230">
        <f>Q205*H205</f>
        <v>0</v>
      </c>
      <c r="S205" s="230">
        <v>0</v>
      </c>
      <c r="T205" s="231">
        <f>S205*H205</f>
        <v>0</v>
      </c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R205" s="232" t="s">
        <v>124</v>
      </c>
      <c r="AT205" s="232" t="s">
        <v>120</v>
      </c>
      <c r="AU205" s="232" t="s">
        <v>86</v>
      </c>
      <c r="AY205" s="18" t="s">
        <v>118</v>
      </c>
      <c r="BE205" s="233">
        <f>IF(N205="základní",J205,0)</f>
        <v>0</v>
      </c>
      <c r="BF205" s="233">
        <f>IF(N205="snížená",J205,0)</f>
        <v>0</v>
      </c>
      <c r="BG205" s="233">
        <f>IF(N205="zákl. přenesená",J205,0)</f>
        <v>0</v>
      </c>
      <c r="BH205" s="233">
        <f>IF(N205="sníž. přenesená",J205,0)</f>
        <v>0</v>
      </c>
      <c r="BI205" s="233">
        <f>IF(N205="nulová",J205,0)</f>
        <v>0</v>
      </c>
      <c r="BJ205" s="18" t="s">
        <v>84</v>
      </c>
      <c r="BK205" s="233">
        <f>ROUND(I205*H205,2)</f>
        <v>0</v>
      </c>
      <c r="BL205" s="18" t="s">
        <v>124</v>
      </c>
      <c r="BM205" s="232" t="s">
        <v>354</v>
      </c>
    </row>
    <row r="206" s="13" customFormat="1">
      <c r="A206" s="13"/>
      <c r="B206" s="234"/>
      <c r="C206" s="235"/>
      <c r="D206" s="236" t="s">
        <v>126</v>
      </c>
      <c r="E206" s="237" t="s">
        <v>1</v>
      </c>
      <c r="F206" s="238" t="s">
        <v>355</v>
      </c>
      <c r="G206" s="235"/>
      <c r="H206" s="237" t="s">
        <v>1</v>
      </c>
      <c r="I206" s="239"/>
      <c r="J206" s="235"/>
      <c r="K206" s="235"/>
      <c r="L206" s="240"/>
      <c r="M206" s="241"/>
      <c r="N206" s="242"/>
      <c r="O206" s="242"/>
      <c r="P206" s="242"/>
      <c r="Q206" s="242"/>
      <c r="R206" s="242"/>
      <c r="S206" s="242"/>
      <c r="T206" s="243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44" t="s">
        <v>126</v>
      </c>
      <c r="AU206" s="244" t="s">
        <v>86</v>
      </c>
      <c r="AV206" s="13" t="s">
        <v>84</v>
      </c>
      <c r="AW206" s="13" t="s">
        <v>32</v>
      </c>
      <c r="AX206" s="13" t="s">
        <v>76</v>
      </c>
      <c r="AY206" s="244" t="s">
        <v>118</v>
      </c>
    </row>
    <row r="207" s="13" customFormat="1">
      <c r="A207" s="13"/>
      <c r="B207" s="234"/>
      <c r="C207" s="235"/>
      <c r="D207" s="236" t="s">
        <v>126</v>
      </c>
      <c r="E207" s="237" t="s">
        <v>1</v>
      </c>
      <c r="F207" s="238" t="s">
        <v>356</v>
      </c>
      <c r="G207" s="235"/>
      <c r="H207" s="237" t="s">
        <v>1</v>
      </c>
      <c r="I207" s="239"/>
      <c r="J207" s="235"/>
      <c r="K207" s="235"/>
      <c r="L207" s="240"/>
      <c r="M207" s="241"/>
      <c r="N207" s="242"/>
      <c r="O207" s="242"/>
      <c r="P207" s="242"/>
      <c r="Q207" s="242"/>
      <c r="R207" s="242"/>
      <c r="S207" s="242"/>
      <c r="T207" s="243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44" t="s">
        <v>126</v>
      </c>
      <c r="AU207" s="244" t="s">
        <v>86</v>
      </c>
      <c r="AV207" s="13" t="s">
        <v>84</v>
      </c>
      <c r="AW207" s="13" t="s">
        <v>32</v>
      </c>
      <c r="AX207" s="13" t="s">
        <v>76</v>
      </c>
      <c r="AY207" s="244" t="s">
        <v>118</v>
      </c>
    </row>
    <row r="208" s="14" customFormat="1">
      <c r="A208" s="14"/>
      <c r="B208" s="245"/>
      <c r="C208" s="246"/>
      <c r="D208" s="236" t="s">
        <v>126</v>
      </c>
      <c r="E208" s="247" t="s">
        <v>1</v>
      </c>
      <c r="F208" s="248" t="s">
        <v>357</v>
      </c>
      <c r="G208" s="246"/>
      <c r="H208" s="249">
        <v>5220</v>
      </c>
      <c r="I208" s="250"/>
      <c r="J208" s="246"/>
      <c r="K208" s="246"/>
      <c r="L208" s="251"/>
      <c r="M208" s="252"/>
      <c r="N208" s="253"/>
      <c r="O208" s="253"/>
      <c r="P208" s="253"/>
      <c r="Q208" s="253"/>
      <c r="R208" s="253"/>
      <c r="S208" s="253"/>
      <c r="T208" s="254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55" t="s">
        <v>126</v>
      </c>
      <c r="AU208" s="255" t="s">
        <v>86</v>
      </c>
      <c r="AV208" s="14" t="s">
        <v>86</v>
      </c>
      <c r="AW208" s="14" t="s">
        <v>32</v>
      </c>
      <c r="AX208" s="14" t="s">
        <v>76</v>
      </c>
      <c r="AY208" s="255" t="s">
        <v>118</v>
      </c>
    </row>
    <row r="209" s="13" customFormat="1">
      <c r="A209" s="13"/>
      <c r="B209" s="234"/>
      <c r="C209" s="235"/>
      <c r="D209" s="236" t="s">
        <v>126</v>
      </c>
      <c r="E209" s="237" t="s">
        <v>1</v>
      </c>
      <c r="F209" s="238" t="s">
        <v>358</v>
      </c>
      <c r="G209" s="235"/>
      <c r="H209" s="237" t="s">
        <v>1</v>
      </c>
      <c r="I209" s="239"/>
      <c r="J209" s="235"/>
      <c r="K209" s="235"/>
      <c r="L209" s="240"/>
      <c r="M209" s="241"/>
      <c r="N209" s="242"/>
      <c r="O209" s="242"/>
      <c r="P209" s="242"/>
      <c r="Q209" s="242"/>
      <c r="R209" s="242"/>
      <c r="S209" s="242"/>
      <c r="T209" s="243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44" t="s">
        <v>126</v>
      </c>
      <c r="AU209" s="244" t="s">
        <v>86</v>
      </c>
      <c r="AV209" s="13" t="s">
        <v>84</v>
      </c>
      <c r="AW209" s="13" t="s">
        <v>32</v>
      </c>
      <c r="AX209" s="13" t="s">
        <v>76</v>
      </c>
      <c r="AY209" s="244" t="s">
        <v>118</v>
      </c>
    </row>
    <row r="210" s="14" customFormat="1">
      <c r="A210" s="14"/>
      <c r="B210" s="245"/>
      <c r="C210" s="246"/>
      <c r="D210" s="236" t="s">
        <v>126</v>
      </c>
      <c r="E210" s="247" t="s">
        <v>1</v>
      </c>
      <c r="F210" s="248" t="s">
        <v>359</v>
      </c>
      <c r="G210" s="246"/>
      <c r="H210" s="249">
        <v>470</v>
      </c>
      <c r="I210" s="250"/>
      <c r="J210" s="246"/>
      <c r="K210" s="246"/>
      <c r="L210" s="251"/>
      <c r="M210" s="252"/>
      <c r="N210" s="253"/>
      <c r="O210" s="253"/>
      <c r="P210" s="253"/>
      <c r="Q210" s="253"/>
      <c r="R210" s="253"/>
      <c r="S210" s="253"/>
      <c r="T210" s="254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55" t="s">
        <v>126</v>
      </c>
      <c r="AU210" s="255" t="s">
        <v>86</v>
      </c>
      <c r="AV210" s="14" t="s">
        <v>86</v>
      </c>
      <c r="AW210" s="14" t="s">
        <v>32</v>
      </c>
      <c r="AX210" s="14" t="s">
        <v>76</v>
      </c>
      <c r="AY210" s="255" t="s">
        <v>118</v>
      </c>
    </row>
    <row r="211" s="13" customFormat="1">
      <c r="A211" s="13"/>
      <c r="B211" s="234"/>
      <c r="C211" s="235"/>
      <c r="D211" s="236" t="s">
        <v>126</v>
      </c>
      <c r="E211" s="237" t="s">
        <v>1</v>
      </c>
      <c r="F211" s="238" t="s">
        <v>360</v>
      </c>
      <c r="G211" s="235"/>
      <c r="H211" s="237" t="s">
        <v>1</v>
      </c>
      <c r="I211" s="239"/>
      <c r="J211" s="235"/>
      <c r="K211" s="235"/>
      <c r="L211" s="240"/>
      <c r="M211" s="241"/>
      <c r="N211" s="242"/>
      <c r="O211" s="242"/>
      <c r="P211" s="242"/>
      <c r="Q211" s="242"/>
      <c r="R211" s="242"/>
      <c r="S211" s="242"/>
      <c r="T211" s="243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44" t="s">
        <v>126</v>
      </c>
      <c r="AU211" s="244" t="s">
        <v>86</v>
      </c>
      <c r="AV211" s="13" t="s">
        <v>84</v>
      </c>
      <c r="AW211" s="13" t="s">
        <v>32</v>
      </c>
      <c r="AX211" s="13" t="s">
        <v>76</v>
      </c>
      <c r="AY211" s="244" t="s">
        <v>118</v>
      </c>
    </row>
    <row r="212" s="14" customFormat="1">
      <c r="A212" s="14"/>
      <c r="B212" s="245"/>
      <c r="C212" s="246"/>
      <c r="D212" s="236" t="s">
        <v>126</v>
      </c>
      <c r="E212" s="247" t="s">
        <v>1</v>
      </c>
      <c r="F212" s="248" t="s">
        <v>361</v>
      </c>
      <c r="G212" s="246"/>
      <c r="H212" s="249">
        <v>95</v>
      </c>
      <c r="I212" s="250"/>
      <c r="J212" s="246"/>
      <c r="K212" s="246"/>
      <c r="L212" s="251"/>
      <c r="M212" s="252"/>
      <c r="N212" s="253"/>
      <c r="O212" s="253"/>
      <c r="P212" s="253"/>
      <c r="Q212" s="253"/>
      <c r="R212" s="253"/>
      <c r="S212" s="253"/>
      <c r="T212" s="254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55" t="s">
        <v>126</v>
      </c>
      <c r="AU212" s="255" t="s">
        <v>86</v>
      </c>
      <c r="AV212" s="14" t="s">
        <v>86</v>
      </c>
      <c r="AW212" s="14" t="s">
        <v>32</v>
      </c>
      <c r="AX212" s="14" t="s">
        <v>76</v>
      </c>
      <c r="AY212" s="255" t="s">
        <v>118</v>
      </c>
    </row>
    <row r="213" s="13" customFormat="1">
      <c r="A213" s="13"/>
      <c r="B213" s="234"/>
      <c r="C213" s="235"/>
      <c r="D213" s="236" t="s">
        <v>126</v>
      </c>
      <c r="E213" s="237" t="s">
        <v>1</v>
      </c>
      <c r="F213" s="238" t="s">
        <v>362</v>
      </c>
      <c r="G213" s="235"/>
      <c r="H213" s="237" t="s">
        <v>1</v>
      </c>
      <c r="I213" s="239"/>
      <c r="J213" s="235"/>
      <c r="K213" s="235"/>
      <c r="L213" s="240"/>
      <c r="M213" s="241"/>
      <c r="N213" s="242"/>
      <c r="O213" s="242"/>
      <c r="P213" s="242"/>
      <c r="Q213" s="242"/>
      <c r="R213" s="242"/>
      <c r="S213" s="242"/>
      <c r="T213" s="243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44" t="s">
        <v>126</v>
      </c>
      <c r="AU213" s="244" t="s">
        <v>86</v>
      </c>
      <c r="AV213" s="13" t="s">
        <v>84</v>
      </c>
      <c r="AW213" s="13" t="s">
        <v>32</v>
      </c>
      <c r="AX213" s="13" t="s">
        <v>76</v>
      </c>
      <c r="AY213" s="244" t="s">
        <v>118</v>
      </c>
    </row>
    <row r="214" s="14" customFormat="1">
      <c r="A214" s="14"/>
      <c r="B214" s="245"/>
      <c r="C214" s="246"/>
      <c r="D214" s="236" t="s">
        <v>126</v>
      </c>
      <c r="E214" s="247" t="s">
        <v>1</v>
      </c>
      <c r="F214" s="248" t="s">
        <v>363</v>
      </c>
      <c r="G214" s="246"/>
      <c r="H214" s="249">
        <v>548.25</v>
      </c>
      <c r="I214" s="250"/>
      <c r="J214" s="246"/>
      <c r="K214" s="246"/>
      <c r="L214" s="251"/>
      <c r="M214" s="252"/>
      <c r="N214" s="253"/>
      <c r="O214" s="253"/>
      <c r="P214" s="253"/>
      <c r="Q214" s="253"/>
      <c r="R214" s="253"/>
      <c r="S214" s="253"/>
      <c r="T214" s="254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55" t="s">
        <v>126</v>
      </c>
      <c r="AU214" s="255" t="s">
        <v>86</v>
      </c>
      <c r="AV214" s="14" t="s">
        <v>86</v>
      </c>
      <c r="AW214" s="14" t="s">
        <v>32</v>
      </c>
      <c r="AX214" s="14" t="s">
        <v>76</v>
      </c>
      <c r="AY214" s="255" t="s">
        <v>118</v>
      </c>
    </row>
    <row r="215" s="16" customFormat="1">
      <c r="A215" s="16"/>
      <c r="B215" s="267"/>
      <c r="C215" s="268"/>
      <c r="D215" s="236" t="s">
        <v>126</v>
      </c>
      <c r="E215" s="269" t="s">
        <v>1</v>
      </c>
      <c r="F215" s="270" t="s">
        <v>136</v>
      </c>
      <c r="G215" s="268"/>
      <c r="H215" s="271">
        <v>6333.25</v>
      </c>
      <c r="I215" s="272"/>
      <c r="J215" s="268"/>
      <c r="K215" s="268"/>
      <c r="L215" s="273"/>
      <c r="M215" s="274"/>
      <c r="N215" s="275"/>
      <c r="O215" s="275"/>
      <c r="P215" s="275"/>
      <c r="Q215" s="275"/>
      <c r="R215" s="275"/>
      <c r="S215" s="275"/>
      <c r="T215" s="276"/>
      <c r="U215" s="16"/>
      <c r="V215" s="16"/>
      <c r="W215" s="16"/>
      <c r="X215" s="16"/>
      <c r="Y215" s="16"/>
      <c r="Z215" s="16"/>
      <c r="AA215" s="16"/>
      <c r="AB215" s="16"/>
      <c r="AC215" s="16"/>
      <c r="AD215" s="16"/>
      <c r="AE215" s="16"/>
      <c r="AT215" s="277" t="s">
        <v>126</v>
      </c>
      <c r="AU215" s="277" t="s">
        <v>86</v>
      </c>
      <c r="AV215" s="16" t="s">
        <v>124</v>
      </c>
      <c r="AW215" s="16" t="s">
        <v>32</v>
      </c>
      <c r="AX215" s="16" t="s">
        <v>84</v>
      </c>
      <c r="AY215" s="277" t="s">
        <v>118</v>
      </c>
    </row>
    <row r="216" s="2" customFormat="1" ht="33" customHeight="1">
      <c r="A216" s="39"/>
      <c r="B216" s="40"/>
      <c r="C216" s="220" t="s">
        <v>364</v>
      </c>
      <c r="D216" s="220" t="s">
        <v>120</v>
      </c>
      <c r="E216" s="221" t="s">
        <v>365</v>
      </c>
      <c r="F216" s="222" t="s">
        <v>366</v>
      </c>
      <c r="G216" s="223" t="s">
        <v>186</v>
      </c>
      <c r="H216" s="224">
        <v>425</v>
      </c>
      <c r="I216" s="225"/>
      <c r="J216" s="226">
        <f>ROUND(I216*H216,2)</f>
        <v>0</v>
      </c>
      <c r="K216" s="227"/>
      <c r="L216" s="45"/>
      <c r="M216" s="228" t="s">
        <v>1</v>
      </c>
      <c r="N216" s="229" t="s">
        <v>41</v>
      </c>
      <c r="O216" s="92"/>
      <c r="P216" s="230">
        <f>O216*H216</f>
        <v>0</v>
      </c>
      <c r="Q216" s="230">
        <v>0</v>
      </c>
      <c r="R216" s="230">
        <f>Q216*H216</f>
        <v>0</v>
      </c>
      <c r="S216" s="230">
        <v>0</v>
      </c>
      <c r="T216" s="231">
        <f>S216*H216</f>
        <v>0</v>
      </c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R216" s="232" t="s">
        <v>124</v>
      </c>
      <c r="AT216" s="232" t="s">
        <v>120</v>
      </c>
      <c r="AU216" s="232" t="s">
        <v>86</v>
      </c>
      <c r="AY216" s="18" t="s">
        <v>118</v>
      </c>
      <c r="BE216" s="233">
        <f>IF(N216="základní",J216,0)</f>
        <v>0</v>
      </c>
      <c r="BF216" s="233">
        <f>IF(N216="snížená",J216,0)</f>
        <v>0</v>
      </c>
      <c r="BG216" s="233">
        <f>IF(N216="zákl. přenesená",J216,0)</f>
        <v>0</v>
      </c>
      <c r="BH216" s="233">
        <f>IF(N216="sníž. přenesená",J216,0)</f>
        <v>0</v>
      </c>
      <c r="BI216" s="233">
        <f>IF(N216="nulová",J216,0)</f>
        <v>0</v>
      </c>
      <c r="BJ216" s="18" t="s">
        <v>84</v>
      </c>
      <c r="BK216" s="233">
        <f>ROUND(I216*H216,2)</f>
        <v>0</v>
      </c>
      <c r="BL216" s="18" t="s">
        <v>124</v>
      </c>
      <c r="BM216" s="232" t="s">
        <v>367</v>
      </c>
    </row>
    <row r="217" s="13" customFormat="1">
      <c r="A217" s="13"/>
      <c r="B217" s="234"/>
      <c r="C217" s="235"/>
      <c r="D217" s="236" t="s">
        <v>126</v>
      </c>
      <c r="E217" s="237" t="s">
        <v>1</v>
      </c>
      <c r="F217" s="238" t="s">
        <v>355</v>
      </c>
      <c r="G217" s="235"/>
      <c r="H217" s="237" t="s">
        <v>1</v>
      </c>
      <c r="I217" s="239"/>
      <c r="J217" s="235"/>
      <c r="K217" s="235"/>
      <c r="L217" s="240"/>
      <c r="M217" s="241"/>
      <c r="N217" s="242"/>
      <c r="O217" s="242"/>
      <c r="P217" s="242"/>
      <c r="Q217" s="242"/>
      <c r="R217" s="242"/>
      <c r="S217" s="242"/>
      <c r="T217" s="243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44" t="s">
        <v>126</v>
      </c>
      <c r="AU217" s="244" t="s">
        <v>86</v>
      </c>
      <c r="AV217" s="13" t="s">
        <v>84</v>
      </c>
      <c r="AW217" s="13" t="s">
        <v>32</v>
      </c>
      <c r="AX217" s="13" t="s">
        <v>76</v>
      </c>
      <c r="AY217" s="244" t="s">
        <v>118</v>
      </c>
    </row>
    <row r="218" s="14" customFormat="1">
      <c r="A218" s="14"/>
      <c r="B218" s="245"/>
      <c r="C218" s="246"/>
      <c r="D218" s="236" t="s">
        <v>126</v>
      </c>
      <c r="E218" s="247" t="s">
        <v>1</v>
      </c>
      <c r="F218" s="248" t="s">
        <v>368</v>
      </c>
      <c r="G218" s="246"/>
      <c r="H218" s="249">
        <v>425</v>
      </c>
      <c r="I218" s="250"/>
      <c r="J218" s="246"/>
      <c r="K218" s="246"/>
      <c r="L218" s="251"/>
      <c r="M218" s="252"/>
      <c r="N218" s="253"/>
      <c r="O218" s="253"/>
      <c r="P218" s="253"/>
      <c r="Q218" s="253"/>
      <c r="R218" s="253"/>
      <c r="S218" s="253"/>
      <c r="T218" s="254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55" t="s">
        <v>126</v>
      </c>
      <c r="AU218" s="255" t="s">
        <v>86</v>
      </c>
      <c r="AV218" s="14" t="s">
        <v>86</v>
      </c>
      <c r="AW218" s="14" t="s">
        <v>32</v>
      </c>
      <c r="AX218" s="14" t="s">
        <v>84</v>
      </c>
      <c r="AY218" s="255" t="s">
        <v>118</v>
      </c>
    </row>
    <row r="219" s="2" customFormat="1" ht="37.8" customHeight="1">
      <c r="A219" s="39"/>
      <c r="B219" s="40"/>
      <c r="C219" s="220" t="s">
        <v>369</v>
      </c>
      <c r="D219" s="220" t="s">
        <v>120</v>
      </c>
      <c r="E219" s="221" t="s">
        <v>370</v>
      </c>
      <c r="F219" s="222" t="s">
        <v>371</v>
      </c>
      <c r="G219" s="223" t="s">
        <v>186</v>
      </c>
      <c r="H219" s="224">
        <v>2566</v>
      </c>
      <c r="I219" s="225"/>
      <c r="J219" s="226">
        <f>ROUND(I219*H219,2)</f>
        <v>0</v>
      </c>
      <c r="K219" s="227"/>
      <c r="L219" s="45"/>
      <c r="M219" s="228" t="s">
        <v>1</v>
      </c>
      <c r="N219" s="229" t="s">
        <v>41</v>
      </c>
      <c r="O219" s="92"/>
      <c r="P219" s="230">
        <f>O219*H219</f>
        <v>0</v>
      </c>
      <c r="Q219" s="230">
        <v>0</v>
      </c>
      <c r="R219" s="230">
        <f>Q219*H219</f>
        <v>0</v>
      </c>
      <c r="S219" s="230">
        <v>0</v>
      </c>
      <c r="T219" s="231">
        <f>S219*H219</f>
        <v>0</v>
      </c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R219" s="232" t="s">
        <v>124</v>
      </c>
      <c r="AT219" s="232" t="s">
        <v>120</v>
      </c>
      <c r="AU219" s="232" t="s">
        <v>86</v>
      </c>
      <c r="AY219" s="18" t="s">
        <v>118</v>
      </c>
      <c r="BE219" s="233">
        <f>IF(N219="základní",J219,0)</f>
        <v>0</v>
      </c>
      <c r="BF219" s="233">
        <f>IF(N219="snížená",J219,0)</f>
        <v>0</v>
      </c>
      <c r="BG219" s="233">
        <f>IF(N219="zákl. přenesená",J219,0)</f>
        <v>0</v>
      </c>
      <c r="BH219" s="233">
        <f>IF(N219="sníž. přenesená",J219,0)</f>
        <v>0</v>
      </c>
      <c r="BI219" s="233">
        <f>IF(N219="nulová",J219,0)</f>
        <v>0</v>
      </c>
      <c r="BJ219" s="18" t="s">
        <v>84</v>
      </c>
      <c r="BK219" s="233">
        <f>ROUND(I219*H219,2)</f>
        <v>0</v>
      </c>
      <c r="BL219" s="18" t="s">
        <v>124</v>
      </c>
      <c r="BM219" s="232" t="s">
        <v>372</v>
      </c>
    </row>
    <row r="220" s="14" customFormat="1">
      <c r="A220" s="14"/>
      <c r="B220" s="245"/>
      <c r="C220" s="246"/>
      <c r="D220" s="236" t="s">
        <v>126</v>
      </c>
      <c r="E220" s="247" t="s">
        <v>1</v>
      </c>
      <c r="F220" s="248" t="s">
        <v>373</v>
      </c>
      <c r="G220" s="246"/>
      <c r="H220" s="249">
        <v>2566</v>
      </c>
      <c r="I220" s="250"/>
      <c r="J220" s="246"/>
      <c r="K220" s="246"/>
      <c r="L220" s="251"/>
      <c r="M220" s="252"/>
      <c r="N220" s="253"/>
      <c r="O220" s="253"/>
      <c r="P220" s="253"/>
      <c r="Q220" s="253"/>
      <c r="R220" s="253"/>
      <c r="S220" s="253"/>
      <c r="T220" s="254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55" t="s">
        <v>126</v>
      </c>
      <c r="AU220" s="255" t="s">
        <v>86</v>
      </c>
      <c r="AV220" s="14" t="s">
        <v>86</v>
      </c>
      <c r="AW220" s="14" t="s">
        <v>32</v>
      </c>
      <c r="AX220" s="14" t="s">
        <v>84</v>
      </c>
      <c r="AY220" s="255" t="s">
        <v>118</v>
      </c>
    </row>
    <row r="221" s="2" customFormat="1" ht="37.8" customHeight="1">
      <c r="A221" s="39"/>
      <c r="B221" s="40"/>
      <c r="C221" s="220" t="s">
        <v>374</v>
      </c>
      <c r="D221" s="220" t="s">
        <v>120</v>
      </c>
      <c r="E221" s="221" t="s">
        <v>375</v>
      </c>
      <c r="F221" s="222" t="s">
        <v>376</v>
      </c>
      <c r="G221" s="223" t="s">
        <v>186</v>
      </c>
      <c r="H221" s="224">
        <v>44</v>
      </c>
      <c r="I221" s="225"/>
      <c r="J221" s="226">
        <f>ROUND(I221*H221,2)</f>
        <v>0</v>
      </c>
      <c r="K221" s="227"/>
      <c r="L221" s="45"/>
      <c r="M221" s="228" t="s">
        <v>1</v>
      </c>
      <c r="N221" s="229" t="s">
        <v>41</v>
      </c>
      <c r="O221" s="92"/>
      <c r="P221" s="230">
        <f>O221*H221</f>
        <v>0</v>
      </c>
      <c r="Q221" s="230">
        <v>0</v>
      </c>
      <c r="R221" s="230">
        <f>Q221*H221</f>
        <v>0</v>
      </c>
      <c r="S221" s="230">
        <v>0</v>
      </c>
      <c r="T221" s="231">
        <f>S221*H221</f>
        <v>0</v>
      </c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R221" s="232" t="s">
        <v>124</v>
      </c>
      <c r="AT221" s="232" t="s">
        <v>120</v>
      </c>
      <c r="AU221" s="232" t="s">
        <v>86</v>
      </c>
      <c r="AY221" s="18" t="s">
        <v>118</v>
      </c>
      <c r="BE221" s="233">
        <f>IF(N221="základní",J221,0)</f>
        <v>0</v>
      </c>
      <c r="BF221" s="233">
        <f>IF(N221="snížená",J221,0)</f>
        <v>0</v>
      </c>
      <c r="BG221" s="233">
        <f>IF(N221="zákl. přenesená",J221,0)</f>
        <v>0</v>
      </c>
      <c r="BH221" s="233">
        <f>IF(N221="sníž. přenesená",J221,0)</f>
        <v>0</v>
      </c>
      <c r="BI221" s="233">
        <f>IF(N221="nulová",J221,0)</f>
        <v>0</v>
      </c>
      <c r="BJ221" s="18" t="s">
        <v>84</v>
      </c>
      <c r="BK221" s="233">
        <f>ROUND(I221*H221,2)</f>
        <v>0</v>
      </c>
      <c r="BL221" s="18" t="s">
        <v>124</v>
      </c>
      <c r="BM221" s="232" t="s">
        <v>377</v>
      </c>
    </row>
    <row r="222" s="14" customFormat="1">
      <c r="A222" s="14"/>
      <c r="B222" s="245"/>
      <c r="C222" s="246"/>
      <c r="D222" s="236" t="s">
        <v>126</v>
      </c>
      <c r="E222" s="247" t="s">
        <v>1</v>
      </c>
      <c r="F222" s="248" t="s">
        <v>378</v>
      </c>
      <c r="G222" s="246"/>
      <c r="H222" s="249">
        <v>44</v>
      </c>
      <c r="I222" s="250"/>
      <c r="J222" s="246"/>
      <c r="K222" s="246"/>
      <c r="L222" s="251"/>
      <c r="M222" s="252"/>
      <c r="N222" s="253"/>
      <c r="O222" s="253"/>
      <c r="P222" s="253"/>
      <c r="Q222" s="253"/>
      <c r="R222" s="253"/>
      <c r="S222" s="253"/>
      <c r="T222" s="254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55" t="s">
        <v>126</v>
      </c>
      <c r="AU222" s="255" t="s">
        <v>86</v>
      </c>
      <c r="AV222" s="14" t="s">
        <v>86</v>
      </c>
      <c r="AW222" s="14" t="s">
        <v>32</v>
      </c>
      <c r="AX222" s="14" t="s">
        <v>84</v>
      </c>
      <c r="AY222" s="255" t="s">
        <v>118</v>
      </c>
    </row>
    <row r="223" s="2" customFormat="1" ht="37.8" customHeight="1">
      <c r="A223" s="39"/>
      <c r="B223" s="40"/>
      <c r="C223" s="220" t="s">
        <v>379</v>
      </c>
      <c r="D223" s="220" t="s">
        <v>120</v>
      </c>
      <c r="E223" s="221" t="s">
        <v>380</v>
      </c>
      <c r="F223" s="222" t="s">
        <v>381</v>
      </c>
      <c r="G223" s="223" t="s">
        <v>186</v>
      </c>
      <c r="H223" s="224">
        <v>95</v>
      </c>
      <c r="I223" s="225"/>
      <c r="J223" s="226">
        <f>ROUND(I223*H223,2)</f>
        <v>0</v>
      </c>
      <c r="K223" s="227"/>
      <c r="L223" s="45"/>
      <c r="M223" s="228" t="s">
        <v>1</v>
      </c>
      <c r="N223" s="229" t="s">
        <v>41</v>
      </c>
      <c r="O223" s="92"/>
      <c r="P223" s="230">
        <f>O223*H223</f>
        <v>0</v>
      </c>
      <c r="Q223" s="230">
        <v>0</v>
      </c>
      <c r="R223" s="230">
        <f>Q223*H223</f>
        <v>0</v>
      </c>
      <c r="S223" s="230">
        <v>0</v>
      </c>
      <c r="T223" s="231">
        <f>S223*H223</f>
        <v>0</v>
      </c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R223" s="232" t="s">
        <v>124</v>
      </c>
      <c r="AT223" s="232" t="s">
        <v>120</v>
      </c>
      <c r="AU223" s="232" t="s">
        <v>86</v>
      </c>
      <c r="AY223" s="18" t="s">
        <v>118</v>
      </c>
      <c r="BE223" s="233">
        <f>IF(N223="základní",J223,0)</f>
        <v>0</v>
      </c>
      <c r="BF223" s="233">
        <f>IF(N223="snížená",J223,0)</f>
        <v>0</v>
      </c>
      <c r="BG223" s="233">
        <f>IF(N223="zákl. přenesená",J223,0)</f>
        <v>0</v>
      </c>
      <c r="BH223" s="233">
        <f>IF(N223="sníž. přenesená",J223,0)</f>
        <v>0</v>
      </c>
      <c r="BI223" s="233">
        <f>IF(N223="nulová",J223,0)</f>
        <v>0</v>
      </c>
      <c r="BJ223" s="18" t="s">
        <v>84</v>
      </c>
      <c r="BK223" s="233">
        <f>ROUND(I223*H223,2)</f>
        <v>0</v>
      </c>
      <c r="BL223" s="18" t="s">
        <v>124</v>
      </c>
      <c r="BM223" s="232" t="s">
        <v>382</v>
      </c>
    </row>
    <row r="224" s="14" customFormat="1">
      <c r="A224" s="14"/>
      <c r="B224" s="245"/>
      <c r="C224" s="246"/>
      <c r="D224" s="236" t="s">
        <v>126</v>
      </c>
      <c r="E224" s="247" t="s">
        <v>1</v>
      </c>
      <c r="F224" s="248" t="s">
        <v>361</v>
      </c>
      <c r="G224" s="246"/>
      <c r="H224" s="249">
        <v>95</v>
      </c>
      <c r="I224" s="250"/>
      <c r="J224" s="246"/>
      <c r="K224" s="246"/>
      <c r="L224" s="251"/>
      <c r="M224" s="252"/>
      <c r="N224" s="253"/>
      <c r="O224" s="253"/>
      <c r="P224" s="253"/>
      <c r="Q224" s="253"/>
      <c r="R224" s="253"/>
      <c r="S224" s="253"/>
      <c r="T224" s="254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55" t="s">
        <v>126</v>
      </c>
      <c r="AU224" s="255" t="s">
        <v>86</v>
      </c>
      <c r="AV224" s="14" t="s">
        <v>86</v>
      </c>
      <c r="AW224" s="14" t="s">
        <v>32</v>
      </c>
      <c r="AX224" s="14" t="s">
        <v>84</v>
      </c>
      <c r="AY224" s="255" t="s">
        <v>118</v>
      </c>
    </row>
    <row r="225" s="2" customFormat="1" ht="24.15" customHeight="1">
      <c r="A225" s="39"/>
      <c r="B225" s="40"/>
      <c r="C225" s="220" t="s">
        <v>383</v>
      </c>
      <c r="D225" s="220" t="s">
        <v>120</v>
      </c>
      <c r="E225" s="221" t="s">
        <v>384</v>
      </c>
      <c r="F225" s="222" t="s">
        <v>385</v>
      </c>
      <c r="G225" s="223" t="s">
        <v>186</v>
      </c>
      <c r="H225" s="224">
        <v>2566</v>
      </c>
      <c r="I225" s="225"/>
      <c r="J225" s="226">
        <f>ROUND(I225*H225,2)</f>
        <v>0</v>
      </c>
      <c r="K225" s="227"/>
      <c r="L225" s="45"/>
      <c r="M225" s="228" t="s">
        <v>1</v>
      </c>
      <c r="N225" s="229" t="s">
        <v>41</v>
      </c>
      <c r="O225" s="92"/>
      <c r="P225" s="230">
        <f>O225*H225</f>
        <v>0</v>
      </c>
      <c r="Q225" s="230">
        <v>0</v>
      </c>
      <c r="R225" s="230">
        <f>Q225*H225</f>
        <v>0</v>
      </c>
      <c r="S225" s="230">
        <v>0</v>
      </c>
      <c r="T225" s="231">
        <f>S225*H225</f>
        <v>0</v>
      </c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R225" s="232" t="s">
        <v>124</v>
      </c>
      <c r="AT225" s="232" t="s">
        <v>120</v>
      </c>
      <c r="AU225" s="232" t="s">
        <v>86</v>
      </c>
      <c r="AY225" s="18" t="s">
        <v>118</v>
      </c>
      <c r="BE225" s="233">
        <f>IF(N225="základní",J225,0)</f>
        <v>0</v>
      </c>
      <c r="BF225" s="233">
        <f>IF(N225="snížená",J225,0)</f>
        <v>0</v>
      </c>
      <c r="BG225" s="233">
        <f>IF(N225="zákl. přenesená",J225,0)</f>
        <v>0</v>
      </c>
      <c r="BH225" s="233">
        <f>IF(N225="sníž. přenesená",J225,0)</f>
        <v>0</v>
      </c>
      <c r="BI225" s="233">
        <f>IF(N225="nulová",J225,0)</f>
        <v>0</v>
      </c>
      <c r="BJ225" s="18" t="s">
        <v>84</v>
      </c>
      <c r="BK225" s="233">
        <f>ROUND(I225*H225,2)</f>
        <v>0</v>
      </c>
      <c r="BL225" s="18" t="s">
        <v>124</v>
      </c>
      <c r="BM225" s="232" t="s">
        <v>386</v>
      </c>
    </row>
    <row r="226" s="14" customFormat="1">
      <c r="A226" s="14"/>
      <c r="B226" s="245"/>
      <c r="C226" s="246"/>
      <c r="D226" s="236" t="s">
        <v>126</v>
      </c>
      <c r="E226" s="247" t="s">
        <v>1</v>
      </c>
      <c r="F226" s="248" t="s">
        <v>373</v>
      </c>
      <c r="G226" s="246"/>
      <c r="H226" s="249">
        <v>2566</v>
      </c>
      <c r="I226" s="250"/>
      <c r="J226" s="246"/>
      <c r="K226" s="246"/>
      <c r="L226" s="251"/>
      <c r="M226" s="252"/>
      <c r="N226" s="253"/>
      <c r="O226" s="253"/>
      <c r="P226" s="253"/>
      <c r="Q226" s="253"/>
      <c r="R226" s="253"/>
      <c r="S226" s="253"/>
      <c r="T226" s="254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55" t="s">
        <v>126</v>
      </c>
      <c r="AU226" s="255" t="s">
        <v>86</v>
      </c>
      <c r="AV226" s="14" t="s">
        <v>86</v>
      </c>
      <c r="AW226" s="14" t="s">
        <v>32</v>
      </c>
      <c r="AX226" s="14" t="s">
        <v>84</v>
      </c>
      <c r="AY226" s="255" t="s">
        <v>118</v>
      </c>
    </row>
    <row r="227" s="2" customFormat="1" ht="24.15" customHeight="1">
      <c r="A227" s="39"/>
      <c r="B227" s="40"/>
      <c r="C227" s="220" t="s">
        <v>387</v>
      </c>
      <c r="D227" s="220" t="s">
        <v>120</v>
      </c>
      <c r="E227" s="221" t="s">
        <v>388</v>
      </c>
      <c r="F227" s="222" t="s">
        <v>389</v>
      </c>
      <c r="G227" s="223" t="s">
        <v>186</v>
      </c>
      <c r="H227" s="224">
        <v>2566</v>
      </c>
      <c r="I227" s="225"/>
      <c r="J227" s="226">
        <f>ROUND(I227*H227,2)</f>
        <v>0</v>
      </c>
      <c r="K227" s="227"/>
      <c r="L227" s="45"/>
      <c r="M227" s="228" t="s">
        <v>1</v>
      </c>
      <c r="N227" s="229" t="s">
        <v>41</v>
      </c>
      <c r="O227" s="92"/>
      <c r="P227" s="230">
        <f>O227*H227</f>
        <v>0</v>
      </c>
      <c r="Q227" s="230">
        <v>0</v>
      </c>
      <c r="R227" s="230">
        <f>Q227*H227</f>
        <v>0</v>
      </c>
      <c r="S227" s="230">
        <v>0</v>
      </c>
      <c r="T227" s="231">
        <f>S227*H227</f>
        <v>0</v>
      </c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R227" s="232" t="s">
        <v>124</v>
      </c>
      <c r="AT227" s="232" t="s">
        <v>120</v>
      </c>
      <c r="AU227" s="232" t="s">
        <v>86</v>
      </c>
      <c r="AY227" s="18" t="s">
        <v>118</v>
      </c>
      <c r="BE227" s="233">
        <f>IF(N227="základní",J227,0)</f>
        <v>0</v>
      </c>
      <c r="BF227" s="233">
        <f>IF(N227="snížená",J227,0)</f>
        <v>0</v>
      </c>
      <c r="BG227" s="233">
        <f>IF(N227="zákl. přenesená",J227,0)</f>
        <v>0</v>
      </c>
      <c r="BH227" s="233">
        <f>IF(N227="sníž. přenesená",J227,0)</f>
        <v>0</v>
      </c>
      <c r="BI227" s="233">
        <f>IF(N227="nulová",J227,0)</f>
        <v>0</v>
      </c>
      <c r="BJ227" s="18" t="s">
        <v>84</v>
      </c>
      <c r="BK227" s="233">
        <f>ROUND(I227*H227,2)</f>
        <v>0</v>
      </c>
      <c r="BL227" s="18" t="s">
        <v>124</v>
      </c>
      <c r="BM227" s="232" t="s">
        <v>390</v>
      </c>
    </row>
    <row r="228" s="14" customFormat="1">
      <c r="A228" s="14"/>
      <c r="B228" s="245"/>
      <c r="C228" s="246"/>
      <c r="D228" s="236" t="s">
        <v>126</v>
      </c>
      <c r="E228" s="247" t="s">
        <v>1</v>
      </c>
      <c r="F228" s="248" t="s">
        <v>373</v>
      </c>
      <c r="G228" s="246"/>
      <c r="H228" s="249">
        <v>2566</v>
      </c>
      <c r="I228" s="250"/>
      <c r="J228" s="246"/>
      <c r="K228" s="246"/>
      <c r="L228" s="251"/>
      <c r="M228" s="252"/>
      <c r="N228" s="253"/>
      <c r="O228" s="253"/>
      <c r="P228" s="253"/>
      <c r="Q228" s="253"/>
      <c r="R228" s="253"/>
      <c r="S228" s="253"/>
      <c r="T228" s="254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55" t="s">
        <v>126</v>
      </c>
      <c r="AU228" s="255" t="s">
        <v>86</v>
      </c>
      <c r="AV228" s="14" t="s">
        <v>86</v>
      </c>
      <c r="AW228" s="14" t="s">
        <v>32</v>
      </c>
      <c r="AX228" s="14" t="s">
        <v>84</v>
      </c>
      <c r="AY228" s="255" t="s">
        <v>118</v>
      </c>
    </row>
    <row r="229" s="2" customFormat="1" ht="44.25" customHeight="1">
      <c r="A229" s="39"/>
      <c r="B229" s="40"/>
      <c r="C229" s="220" t="s">
        <v>391</v>
      </c>
      <c r="D229" s="220" t="s">
        <v>120</v>
      </c>
      <c r="E229" s="221" t="s">
        <v>392</v>
      </c>
      <c r="F229" s="222" t="s">
        <v>393</v>
      </c>
      <c r="G229" s="223" t="s">
        <v>186</v>
      </c>
      <c r="H229" s="224">
        <v>2566</v>
      </c>
      <c r="I229" s="225"/>
      <c r="J229" s="226">
        <f>ROUND(I229*H229,2)</f>
        <v>0</v>
      </c>
      <c r="K229" s="227"/>
      <c r="L229" s="45"/>
      <c r="M229" s="228" t="s">
        <v>1</v>
      </c>
      <c r="N229" s="229" t="s">
        <v>41</v>
      </c>
      <c r="O229" s="92"/>
      <c r="P229" s="230">
        <f>O229*H229</f>
        <v>0</v>
      </c>
      <c r="Q229" s="230">
        <v>0</v>
      </c>
      <c r="R229" s="230">
        <f>Q229*H229</f>
        <v>0</v>
      </c>
      <c r="S229" s="230">
        <v>0</v>
      </c>
      <c r="T229" s="231">
        <f>S229*H229</f>
        <v>0</v>
      </c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R229" s="232" t="s">
        <v>124</v>
      </c>
      <c r="AT229" s="232" t="s">
        <v>120</v>
      </c>
      <c r="AU229" s="232" t="s">
        <v>86</v>
      </c>
      <c r="AY229" s="18" t="s">
        <v>118</v>
      </c>
      <c r="BE229" s="233">
        <f>IF(N229="základní",J229,0)</f>
        <v>0</v>
      </c>
      <c r="BF229" s="233">
        <f>IF(N229="snížená",J229,0)</f>
        <v>0</v>
      </c>
      <c r="BG229" s="233">
        <f>IF(N229="zákl. přenesená",J229,0)</f>
        <v>0</v>
      </c>
      <c r="BH229" s="233">
        <f>IF(N229="sníž. přenesená",J229,0)</f>
        <v>0</v>
      </c>
      <c r="BI229" s="233">
        <f>IF(N229="nulová",J229,0)</f>
        <v>0</v>
      </c>
      <c r="BJ229" s="18" t="s">
        <v>84</v>
      </c>
      <c r="BK229" s="233">
        <f>ROUND(I229*H229,2)</f>
        <v>0</v>
      </c>
      <c r="BL229" s="18" t="s">
        <v>124</v>
      </c>
      <c r="BM229" s="232" t="s">
        <v>394</v>
      </c>
    </row>
    <row r="230" s="14" customFormat="1">
      <c r="A230" s="14"/>
      <c r="B230" s="245"/>
      <c r="C230" s="246"/>
      <c r="D230" s="236" t="s">
        <v>126</v>
      </c>
      <c r="E230" s="247" t="s">
        <v>1</v>
      </c>
      <c r="F230" s="248" t="s">
        <v>373</v>
      </c>
      <c r="G230" s="246"/>
      <c r="H230" s="249">
        <v>2566</v>
      </c>
      <c r="I230" s="250"/>
      <c r="J230" s="246"/>
      <c r="K230" s="246"/>
      <c r="L230" s="251"/>
      <c r="M230" s="252"/>
      <c r="N230" s="253"/>
      <c r="O230" s="253"/>
      <c r="P230" s="253"/>
      <c r="Q230" s="253"/>
      <c r="R230" s="253"/>
      <c r="S230" s="253"/>
      <c r="T230" s="254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55" t="s">
        <v>126</v>
      </c>
      <c r="AU230" s="255" t="s">
        <v>86</v>
      </c>
      <c r="AV230" s="14" t="s">
        <v>86</v>
      </c>
      <c r="AW230" s="14" t="s">
        <v>32</v>
      </c>
      <c r="AX230" s="14" t="s">
        <v>84</v>
      </c>
      <c r="AY230" s="255" t="s">
        <v>118</v>
      </c>
    </row>
    <row r="231" s="2" customFormat="1" ht="55.5" customHeight="1">
      <c r="A231" s="39"/>
      <c r="B231" s="40"/>
      <c r="C231" s="220" t="s">
        <v>395</v>
      </c>
      <c r="D231" s="220" t="s">
        <v>120</v>
      </c>
      <c r="E231" s="221" t="s">
        <v>396</v>
      </c>
      <c r="F231" s="222" t="s">
        <v>397</v>
      </c>
      <c r="G231" s="223" t="s">
        <v>186</v>
      </c>
      <c r="H231" s="224">
        <v>44</v>
      </c>
      <c r="I231" s="225"/>
      <c r="J231" s="226">
        <f>ROUND(I231*H231,2)</f>
        <v>0</v>
      </c>
      <c r="K231" s="227"/>
      <c r="L231" s="45"/>
      <c r="M231" s="228" t="s">
        <v>1</v>
      </c>
      <c r="N231" s="229" t="s">
        <v>41</v>
      </c>
      <c r="O231" s="92"/>
      <c r="P231" s="230">
        <f>O231*H231</f>
        <v>0</v>
      </c>
      <c r="Q231" s="230">
        <v>0.19536000000000001</v>
      </c>
      <c r="R231" s="230">
        <f>Q231*H231</f>
        <v>8.5958400000000008</v>
      </c>
      <c r="S231" s="230">
        <v>0</v>
      </c>
      <c r="T231" s="231">
        <f>S231*H231</f>
        <v>0</v>
      </c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R231" s="232" t="s">
        <v>124</v>
      </c>
      <c r="AT231" s="232" t="s">
        <v>120</v>
      </c>
      <c r="AU231" s="232" t="s">
        <v>86</v>
      </c>
      <c r="AY231" s="18" t="s">
        <v>118</v>
      </c>
      <c r="BE231" s="233">
        <f>IF(N231="základní",J231,0)</f>
        <v>0</v>
      </c>
      <c r="BF231" s="233">
        <f>IF(N231="snížená",J231,0)</f>
        <v>0</v>
      </c>
      <c r="BG231" s="233">
        <f>IF(N231="zákl. přenesená",J231,0)</f>
        <v>0</v>
      </c>
      <c r="BH231" s="233">
        <f>IF(N231="sníž. přenesená",J231,0)</f>
        <v>0</v>
      </c>
      <c r="BI231" s="233">
        <f>IF(N231="nulová",J231,0)</f>
        <v>0</v>
      </c>
      <c r="BJ231" s="18" t="s">
        <v>84</v>
      </c>
      <c r="BK231" s="233">
        <f>ROUND(I231*H231,2)</f>
        <v>0</v>
      </c>
      <c r="BL231" s="18" t="s">
        <v>124</v>
      </c>
      <c r="BM231" s="232" t="s">
        <v>398</v>
      </c>
    </row>
    <row r="232" s="14" customFormat="1">
      <c r="A232" s="14"/>
      <c r="B232" s="245"/>
      <c r="C232" s="246"/>
      <c r="D232" s="236" t="s">
        <v>126</v>
      </c>
      <c r="E232" s="247" t="s">
        <v>1</v>
      </c>
      <c r="F232" s="248" t="s">
        <v>378</v>
      </c>
      <c r="G232" s="246"/>
      <c r="H232" s="249">
        <v>44</v>
      </c>
      <c r="I232" s="250"/>
      <c r="J232" s="246"/>
      <c r="K232" s="246"/>
      <c r="L232" s="251"/>
      <c r="M232" s="252"/>
      <c r="N232" s="253"/>
      <c r="O232" s="253"/>
      <c r="P232" s="253"/>
      <c r="Q232" s="253"/>
      <c r="R232" s="253"/>
      <c r="S232" s="253"/>
      <c r="T232" s="254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55" t="s">
        <v>126</v>
      </c>
      <c r="AU232" s="255" t="s">
        <v>86</v>
      </c>
      <c r="AV232" s="14" t="s">
        <v>86</v>
      </c>
      <c r="AW232" s="14" t="s">
        <v>32</v>
      </c>
      <c r="AX232" s="14" t="s">
        <v>84</v>
      </c>
      <c r="AY232" s="255" t="s">
        <v>118</v>
      </c>
    </row>
    <row r="233" s="2" customFormat="1" ht="16.5" customHeight="1">
      <c r="A233" s="39"/>
      <c r="B233" s="40"/>
      <c r="C233" s="278" t="s">
        <v>399</v>
      </c>
      <c r="D233" s="278" t="s">
        <v>164</v>
      </c>
      <c r="E233" s="279" t="s">
        <v>400</v>
      </c>
      <c r="F233" s="280" t="s">
        <v>401</v>
      </c>
      <c r="G233" s="281" t="s">
        <v>186</v>
      </c>
      <c r="H233" s="282">
        <v>46.200000000000003</v>
      </c>
      <c r="I233" s="283"/>
      <c r="J233" s="284">
        <f>ROUND(I233*H233,2)</f>
        <v>0</v>
      </c>
      <c r="K233" s="285"/>
      <c r="L233" s="286"/>
      <c r="M233" s="287" t="s">
        <v>1</v>
      </c>
      <c r="N233" s="288" t="s">
        <v>41</v>
      </c>
      <c r="O233" s="92"/>
      <c r="P233" s="230">
        <f>O233*H233</f>
        <v>0</v>
      </c>
      <c r="Q233" s="230">
        <v>0.222</v>
      </c>
      <c r="R233" s="230">
        <f>Q233*H233</f>
        <v>10.256400000000001</v>
      </c>
      <c r="S233" s="230">
        <v>0</v>
      </c>
      <c r="T233" s="231">
        <f>S233*H233</f>
        <v>0</v>
      </c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R233" s="232" t="s">
        <v>168</v>
      </c>
      <c r="AT233" s="232" t="s">
        <v>164</v>
      </c>
      <c r="AU233" s="232" t="s">
        <v>86</v>
      </c>
      <c r="AY233" s="18" t="s">
        <v>118</v>
      </c>
      <c r="BE233" s="233">
        <f>IF(N233="základní",J233,0)</f>
        <v>0</v>
      </c>
      <c r="BF233" s="233">
        <f>IF(N233="snížená",J233,0)</f>
        <v>0</v>
      </c>
      <c r="BG233" s="233">
        <f>IF(N233="zákl. přenesená",J233,0)</f>
        <v>0</v>
      </c>
      <c r="BH233" s="233">
        <f>IF(N233="sníž. přenesená",J233,0)</f>
        <v>0</v>
      </c>
      <c r="BI233" s="233">
        <f>IF(N233="nulová",J233,0)</f>
        <v>0</v>
      </c>
      <c r="BJ233" s="18" t="s">
        <v>84</v>
      </c>
      <c r="BK233" s="233">
        <f>ROUND(I233*H233,2)</f>
        <v>0</v>
      </c>
      <c r="BL233" s="18" t="s">
        <v>124</v>
      </c>
      <c r="BM233" s="232" t="s">
        <v>402</v>
      </c>
    </row>
    <row r="234" s="14" customFormat="1">
      <c r="A234" s="14"/>
      <c r="B234" s="245"/>
      <c r="C234" s="246"/>
      <c r="D234" s="236" t="s">
        <v>126</v>
      </c>
      <c r="E234" s="247" t="s">
        <v>1</v>
      </c>
      <c r="F234" s="248" t="s">
        <v>378</v>
      </c>
      <c r="G234" s="246"/>
      <c r="H234" s="249">
        <v>44</v>
      </c>
      <c r="I234" s="250"/>
      <c r="J234" s="246"/>
      <c r="K234" s="246"/>
      <c r="L234" s="251"/>
      <c r="M234" s="252"/>
      <c r="N234" s="253"/>
      <c r="O234" s="253"/>
      <c r="P234" s="253"/>
      <c r="Q234" s="253"/>
      <c r="R234" s="253"/>
      <c r="S234" s="253"/>
      <c r="T234" s="254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55" t="s">
        <v>126</v>
      </c>
      <c r="AU234" s="255" t="s">
        <v>86</v>
      </c>
      <c r="AV234" s="14" t="s">
        <v>86</v>
      </c>
      <c r="AW234" s="14" t="s">
        <v>32</v>
      </c>
      <c r="AX234" s="14" t="s">
        <v>84</v>
      </c>
      <c r="AY234" s="255" t="s">
        <v>118</v>
      </c>
    </row>
    <row r="235" s="14" customFormat="1">
      <c r="A235" s="14"/>
      <c r="B235" s="245"/>
      <c r="C235" s="246"/>
      <c r="D235" s="236" t="s">
        <v>126</v>
      </c>
      <c r="E235" s="246"/>
      <c r="F235" s="248" t="s">
        <v>403</v>
      </c>
      <c r="G235" s="246"/>
      <c r="H235" s="249">
        <v>46.200000000000003</v>
      </c>
      <c r="I235" s="250"/>
      <c r="J235" s="246"/>
      <c r="K235" s="246"/>
      <c r="L235" s="251"/>
      <c r="M235" s="252"/>
      <c r="N235" s="253"/>
      <c r="O235" s="253"/>
      <c r="P235" s="253"/>
      <c r="Q235" s="253"/>
      <c r="R235" s="253"/>
      <c r="S235" s="253"/>
      <c r="T235" s="254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55" t="s">
        <v>126</v>
      </c>
      <c r="AU235" s="255" t="s">
        <v>86</v>
      </c>
      <c r="AV235" s="14" t="s">
        <v>86</v>
      </c>
      <c r="AW235" s="14" t="s">
        <v>4</v>
      </c>
      <c r="AX235" s="14" t="s">
        <v>84</v>
      </c>
      <c r="AY235" s="255" t="s">
        <v>118</v>
      </c>
    </row>
    <row r="236" s="2" customFormat="1" ht="76.35" customHeight="1">
      <c r="A236" s="39"/>
      <c r="B236" s="40"/>
      <c r="C236" s="220" t="s">
        <v>404</v>
      </c>
      <c r="D236" s="220" t="s">
        <v>120</v>
      </c>
      <c r="E236" s="221" t="s">
        <v>405</v>
      </c>
      <c r="F236" s="222" t="s">
        <v>406</v>
      </c>
      <c r="G236" s="223" t="s">
        <v>186</v>
      </c>
      <c r="H236" s="224">
        <v>440</v>
      </c>
      <c r="I236" s="225"/>
      <c r="J236" s="226">
        <f>ROUND(I236*H236,2)</f>
        <v>0</v>
      </c>
      <c r="K236" s="227"/>
      <c r="L236" s="45"/>
      <c r="M236" s="228" t="s">
        <v>1</v>
      </c>
      <c r="N236" s="229" t="s">
        <v>41</v>
      </c>
      <c r="O236" s="92"/>
      <c r="P236" s="230">
        <f>O236*H236</f>
        <v>0</v>
      </c>
      <c r="Q236" s="230">
        <v>0.090620000000000006</v>
      </c>
      <c r="R236" s="230">
        <f>Q236*H236</f>
        <v>39.872800000000005</v>
      </c>
      <c r="S236" s="230">
        <v>0</v>
      </c>
      <c r="T236" s="231">
        <f>S236*H236</f>
        <v>0</v>
      </c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R236" s="232" t="s">
        <v>124</v>
      </c>
      <c r="AT236" s="232" t="s">
        <v>120</v>
      </c>
      <c r="AU236" s="232" t="s">
        <v>86</v>
      </c>
      <c r="AY236" s="18" t="s">
        <v>118</v>
      </c>
      <c r="BE236" s="233">
        <f>IF(N236="základní",J236,0)</f>
        <v>0</v>
      </c>
      <c r="BF236" s="233">
        <f>IF(N236="snížená",J236,0)</f>
        <v>0</v>
      </c>
      <c r="BG236" s="233">
        <f>IF(N236="zákl. přenesená",J236,0)</f>
        <v>0</v>
      </c>
      <c r="BH236" s="233">
        <f>IF(N236="sníž. přenesená",J236,0)</f>
        <v>0</v>
      </c>
      <c r="BI236" s="233">
        <f>IF(N236="nulová",J236,0)</f>
        <v>0</v>
      </c>
      <c r="BJ236" s="18" t="s">
        <v>84</v>
      </c>
      <c r="BK236" s="233">
        <f>ROUND(I236*H236,2)</f>
        <v>0</v>
      </c>
      <c r="BL236" s="18" t="s">
        <v>124</v>
      </c>
      <c r="BM236" s="232" t="s">
        <v>407</v>
      </c>
    </row>
    <row r="237" s="14" customFormat="1">
      <c r="A237" s="14"/>
      <c r="B237" s="245"/>
      <c r="C237" s="246"/>
      <c r="D237" s="236" t="s">
        <v>126</v>
      </c>
      <c r="E237" s="247" t="s">
        <v>1</v>
      </c>
      <c r="F237" s="248" t="s">
        <v>408</v>
      </c>
      <c r="G237" s="246"/>
      <c r="H237" s="249">
        <v>440</v>
      </c>
      <c r="I237" s="250"/>
      <c r="J237" s="246"/>
      <c r="K237" s="246"/>
      <c r="L237" s="251"/>
      <c r="M237" s="252"/>
      <c r="N237" s="253"/>
      <c r="O237" s="253"/>
      <c r="P237" s="253"/>
      <c r="Q237" s="253"/>
      <c r="R237" s="253"/>
      <c r="S237" s="253"/>
      <c r="T237" s="254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55" t="s">
        <v>126</v>
      </c>
      <c r="AU237" s="255" t="s">
        <v>86</v>
      </c>
      <c r="AV237" s="14" t="s">
        <v>86</v>
      </c>
      <c r="AW237" s="14" t="s">
        <v>32</v>
      </c>
      <c r="AX237" s="14" t="s">
        <v>84</v>
      </c>
      <c r="AY237" s="255" t="s">
        <v>118</v>
      </c>
    </row>
    <row r="238" s="2" customFormat="1" ht="21.75" customHeight="1">
      <c r="A238" s="39"/>
      <c r="B238" s="40"/>
      <c r="C238" s="278" t="s">
        <v>409</v>
      </c>
      <c r="D238" s="278" t="s">
        <v>164</v>
      </c>
      <c r="E238" s="279" t="s">
        <v>410</v>
      </c>
      <c r="F238" s="280" t="s">
        <v>411</v>
      </c>
      <c r="G238" s="281" t="s">
        <v>186</v>
      </c>
      <c r="H238" s="282">
        <v>430.25999999999999</v>
      </c>
      <c r="I238" s="283"/>
      <c r="J238" s="284">
        <f>ROUND(I238*H238,2)</f>
        <v>0</v>
      </c>
      <c r="K238" s="285"/>
      <c r="L238" s="286"/>
      <c r="M238" s="287" t="s">
        <v>1</v>
      </c>
      <c r="N238" s="288" t="s">
        <v>41</v>
      </c>
      <c r="O238" s="92"/>
      <c r="P238" s="230">
        <f>O238*H238</f>
        <v>0</v>
      </c>
      <c r="Q238" s="230">
        <v>0.17599999999999999</v>
      </c>
      <c r="R238" s="230">
        <f>Q238*H238</f>
        <v>75.725759999999994</v>
      </c>
      <c r="S238" s="230">
        <v>0</v>
      </c>
      <c r="T238" s="231">
        <f>S238*H238</f>
        <v>0</v>
      </c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R238" s="232" t="s">
        <v>168</v>
      </c>
      <c r="AT238" s="232" t="s">
        <v>164</v>
      </c>
      <c r="AU238" s="232" t="s">
        <v>86</v>
      </c>
      <c r="AY238" s="18" t="s">
        <v>118</v>
      </c>
      <c r="BE238" s="233">
        <f>IF(N238="základní",J238,0)</f>
        <v>0</v>
      </c>
      <c r="BF238" s="233">
        <f>IF(N238="snížená",J238,0)</f>
        <v>0</v>
      </c>
      <c r="BG238" s="233">
        <f>IF(N238="zákl. přenesená",J238,0)</f>
        <v>0</v>
      </c>
      <c r="BH238" s="233">
        <f>IF(N238="sníž. přenesená",J238,0)</f>
        <v>0</v>
      </c>
      <c r="BI238" s="233">
        <f>IF(N238="nulová",J238,0)</f>
        <v>0</v>
      </c>
      <c r="BJ238" s="18" t="s">
        <v>84</v>
      </c>
      <c r="BK238" s="233">
        <f>ROUND(I238*H238,2)</f>
        <v>0</v>
      </c>
      <c r="BL238" s="18" t="s">
        <v>124</v>
      </c>
      <c r="BM238" s="232" t="s">
        <v>412</v>
      </c>
    </row>
    <row r="239" s="14" customFormat="1">
      <c r="A239" s="14"/>
      <c r="B239" s="245"/>
      <c r="C239" s="246"/>
      <c r="D239" s="236" t="s">
        <v>126</v>
      </c>
      <c r="E239" s="247" t="s">
        <v>1</v>
      </c>
      <c r="F239" s="248" t="s">
        <v>413</v>
      </c>
      <c r="G239" s="246"/>
      <c r="H239" s="249">
        <v>426</v>
      </c>
      <c r="I239" s="250"/>
      <c r="J239" s="246"/>
      <c r="K239" s="246"/>
      <c r="L239" s="251"/>
      <c r="M239" s="252"/>
      <c r="N239" s="253"/>
      <c r="O239" s="253"/>
      <c r="P239" s="253"/>
      <c r="Q239" s="253"/>
      <c r="R239" s="253"/>
      <c r="S239" s="253"/>
      <c r="T239" s="254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55" t="s">
        <v>126</v>
      </c>
      <c r="AU239" s="255" t="s">
        <v>86</v>
      </c>
      <c r="AV239" s="14" t="s">
        <v>86</v>
      </c>
      <c r="AW239" s="14" t="s">
        <v>32</v>
      </c>
      <c r="AX239" s="14" t="s">
        <v>84</v>
      </c>
      <c r="AY239" s="255" t="s">
        <v>118</v>
      </c>
    </row>
    <row r="240" s="14" customFormat="1">
      <c r="A240" s="14"/>
      <c r="B240" s="245"/>
      <c r="C240" s="246"/>
      <c r="D240" s="236" t="s">
        <v>126</v>
      </c>
      <c r="E240" s="246"/>
      <c r="F240" s="248" t="s">
        <v>414</v>
      </c>
      <c r="G240" s="246"/>
      <c r="H240" s="249">
        <v>430.25999999999999</v>
      </c>
      <c r="I240" s="250"/>
      <c r="J240" s="246"/>
      <c r="K240" s="246"/>
      <c r="L240" s="251"/>
      <c r="M240" s="252"/>
      <c r="N240" s="253"/>
      <c r="O240" s="253"/>
      <c r="P240" s="253"/>
      <c r="Q240" s="253"/>
      <c r="R240" s="253"/>
      <c r="S240" s="253"/>
      <c r="T240" s="254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55" t="s">
        <v>126</v>
      </c>
      <c r="AU240" s="255" t="s">
        <v>86</v>
      </c>
      <c r="AV240" s="14" t="s">
        <v>86</v>
      </c>
      <c r="AW240" s="14" t="s">
        <v>4</v>
      </c>
      <c r="AX240" s="14" t="s">
        <v>84</v>
      </c>
      <c r="AY240" s="255" t="s">
        <v>118</v>
      </c>
    </row>
    <row r="241" s="2" customFormat="1" ht="24.15" customHeight="1">
      <c r="A241" s="39"/>
      <c r="B241" s="40"/>
      <c r="C241" s="278" t="s">
        <v>415</v>
      </c>
      <c r="D241" s="278" t="s">
        <v>164</v>
      </c>
      <c r="E241" s="279" t="s">
        <v>416</v>
      </c>
      <c r="F241" s="280" t="s">
        <v>417</v>
      </c>
      <c r="G241" s="281" t="s">
        <v>186</v>
      </c>
      <c r="H241" s="282">
        <v>14.42</v>
      </c>
      <c r="I241" s="283"/>
      <c r="J241" s="284">
        <f>ROUND(I241*H241,2)</f>
        <v>0</v>
      </c>
      <c r="K241" s="285"/>
      <c r="L241" s="286"/>
      <c r="M241" s="287" t="s">
        <v>1</v>
      </c>
      <c r="N241" s="288" t="s">
        <v>41</v>
      </c>
      <c r="O241" s="92"/>
      <c r="P241" s="230">
        <f>O241*H241</f>
        <v>0</v>
      </c>
      <c r="Q241" s="230">
        <v>0.17499999999999999</v>
      </c>
      <c r="R241" s="230">
        <f>Q241*H241</f>
        <v>2.5234999999999999</v>
      </c>
      <c r="S241" s="230">
        <v>0</v>
      </c>
      <c r="T241" s="231">
        <f>S241*H241</f>
        <v>0</v>
      </c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R241" s="232" t="s">
        <v>168</v>
      </c>
      <c r="AT241" s="232" t="s">
        <v>164</v>
      </c>
      <c r="AU241" s="232" t="s">
        <v>86</v>
      </c>
      <c r="AY241" s="18" t="s">
        <v>118</v>
      </c>
      <c r="BE241" s="233">
        <f>IF(N241="základní",J241,0)</f>
        <v>0</v>
      </c>
      <c r="BF241" s="233">
        <f>IF(N241="snížená",J241,0)</f>
        <v>0</v>
      </c>
      <c r="BG241" s="233">
        <f>IF(N241="zákl. přenesená",J241,0)</f>
        <v>0</v>
      </c>
      <c r="BH241" s="233">
        <f>IF(N241="sníž. přenesená",J241,0)</f>
        <v>0</v>
      </c>
      <c r="BI241" s="233">
        <f>IF(N241="nulová",J241,0)</f>
        <v>0</v>
      </c>
      <c r="BJ241" s="18" t="s">
        <v>84</v>
      </c>
      <c r="BK241" s="233">
        <f>ROUND(I241*H241,2)</f>
        <v>0</v>
      </c>
      <c r="BL241" s="18" t="s">
        <v>124</v>
      </c>
      <c r="BM241" s="232" t="s">
        <v>418</v>
      </c>
    </row>
    <row r="242" s="14" customFormat="1">
      <c r="A242" s="14"/>
      <c r="B242" s="245"/>
      <c r="C242" s="246"/>
      <c r="D242" s="236" t="s">
        <v>126</v>
      </c>
      <c r="E242" s="247" t="s">
        <v>1</v>
      </c>
      <c r="F242" s="248" t="s">
        <v>206</v>
      </c>
      <c r="G242" s="246"/>
      <c r="H242" s="249">
        <v>14</v>
      </c>
      <c r="I242" s="250"/>
      <c r="J242" s="246"/>
      <c r="K242" s="246"/>
      <c r="L242" s="251"/>
      <c r="M242" s="252"/>
      <c r="N242" s="253"/>
      <c r="O242" s="253"/>
      <c r="P242" s="253"/>
      <c r="Q242" s="253"/>
      <c r="R242" s="253"/>
      <c r="S242" s="253"/>
      <c r="T242" s="254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55" t="s">
        <v>126</v>
      </c>
      <c r="AU242" s="255" t="s">
        <v>86</v>
      </c>
      <c r="AV242" s="14" t="s">
        <v>86</v>
      </c>
      <c r="AW242" s="14" t="s">
        <v>32</v>
      </c>
      <c r="AX242" s="14" t="s">
        <v>84</v>
      </c>
      <c r="AY242" s="255" t="s">
        <v>118</v>
      </c>
    </row>
    <row r="243" s="14" customFormat="1">
      <c r="A243" s="14"/>
      <c r="B243" s="245"/>
      <c r="C243" s="246"/>
      <c r="D243" s="236" t="s">
        <v>126</v>
      </c>
      <c r="E243" s="246"/>
      <c r="F243" s="248" t="s">
        <v>419</v>
      </c>
      <c r="G243" s="246"/>
      <c r="H243" s="249">
        <v>14.42</v>
      </c>
      <c r="I243" s="250"/>
      <c r="J243" s="246"/>
      <c r="K243" s="246"/>
      <c r="L243" s="251"/>
      <c r="M243" s="252"/>
      <c r="N243" s="253"/>
      <c r="O243" s="253"/>
      <c r="P243" s="253"/>
      <c r="Q243" s="253"/>
      <c r="R243" s="253"/>
      <c r="S243" s="253"/>
      <c r="T243" s="254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55" t="s">
        <v>126</v>
      </c>
      <c r="AU243" s="255" t="s">
        <v>86</v>
      </c>
      <c r="AV243" s="14" t="s">
        <v>86</v>
      </c>
      <c r="AW243" s="14" t="s">
        <v>4</v>
      </c>
      <c r="AX243" s="14" t="s">
        <v>84</v>
      </c>
      <c r="AY243" s="255" t="s">
        <v>118</v>
      </c>
    </row>
    <row r="244" s="2" customFormat="1" ht="78" customHeight="1">
      <c r="A244" s="39"/>
      <c r="B244" s="40"/>
      <c r="C244" s="220" t="s">
        <v>420</v>
      </c>
      <c r="D244" s="220" t="s">
        <v>120</v>
      </c>
      <c r="E244" s="221" t="s">
        <v>421</v>
      </c>
      <c r="F244" s="222" t="s">
        <v>422</v>
      </c>
      <c r="G244" s="223" t="s">
        <v>186</v>
      </c>
      <c r="H244" s="224">
        <v>95</v>
      </c>
      <c r="I244" s="225"/>
      <c r="J244" s="226">
        <f>ROUND(I244*H244,2)</f>
        <v>0</v>
      </c>
      <c r="K244" s="227"/>
      <c r="L244" s="45"/>
      <c r="M244" s="228" t="s">
        <v>1</v>
      </c>
      <c r="N244" s="229" t="s">
        <v>41</v>
      </c>
      <c r="O244" s="92"/>
      <c r="P244" s="230">
        <f>O244*H244</f>
        <v>0</v>
      </c>
      <c r="Q244" s="230">
        <v>0.11162</v>
      </c>
      <c r="R244" s="230">
        <f>Q244*H244</f>
        <v>10.603899999999999</v>
      </c>
      <c r="S244" s="230">
        <v>0</v>
      </c>
      <c r="T244" s="231">
        <f>S244*H244</f>
        <v>0</v>
      </c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R244" s="232" t="s">
        <v>124</v>
      </c>
      <c r="AT244" s="232" t="s">
        <v>120</v>
      </c>
      <c r="AU244" s="232" t="s">
        <v>86</v>
      </c>
      <c r="AY244" s="18" t="s">
        <v>118</v>
      </c>
      <c r="BE244" s="233">
        <f>IF(N244="základní",J244,0)</f>
        <v>0</v>
      </c>
      <c r="BF244" s="233">
        <f>IF(N244="snížená",J244,0)</f>
        <v>0</v>
      </c>
      <c r="BG244" s="233">
        <f>IF(N244="zákl. přenesená",J244,0)</f>
        <v>0</v>
      </c>
      <c r="BH244" s="233">
        <f>IF(N244="sníž. přenesená",J244,0)</f>
        <v>0</v>
      </c>
      <c r="BI244" s="233">
        <f>IF(N244="nulová",J244,0)</f>
        <v>0</v>
      </c>
      <c r="BJ244" s="18" t="s">
        <v>84</v>
      </c>
      <c r="BK244" s="233">
        <f>ROUND(I244*H244,2)</f>
        <v>0</v>
      </c>
      <c r="BL244" s="18" t="s">
        <v>124</v>
      </c>
      <c r="BM244" s="232" t="s">
        <v>423</v>
      </c>
    </row>
    <row r="245" s="14" customFormat="1">
      <c r="A245" s="14"/>
      <c r="B245" s="245"/>
      <c r="C245" s="246"/>
      <c r="D245" s="236" t="s">
        <v>126</v>
      </c>
      <c r="E245" s="247" t="s">
        <v>1</v>
      </c>
      <c r="F245" s="248" t="s">
        <v>361</v>
      </c>
      <c r="G245" s="246"/>
      <c r="H245" s="249">
        <v>95</v>
      </c>
      <c r="I245" s="250"/>
      <c r="J245" s="246"/>
      <c r="K245" s="246"/>
      <c r="L245" s="251"/>
      <c r="M245" s="252"/>
      <c r="N245" s="253"/>
      <c r="O245" s="253"/>
      <c r="P245" s="253"/>
      <c r="Q245" s="253"/>
      <c r="R245" s="253"/>
      <c r="S245" s="253"/>
      <c r="T245" s="254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55" t="s">
        <v>126</v>
      </c>
      <c r="AU245" s="255" t="s">
        <v>86</v>
      </c>
      <c r="AV245" s="14" t="s">
        <v>86</v>
      </c>
      <c r="AW245" s="14" t="s">
        <v>32</v>
      </c>
      <c r="AX245" s="14" t="s">
        <v>84</v>
      </c>
      <c r="AY245" s="255" t="s">
        <v>118</v>
      </c>
    </row>
    <row r="246" s="2" customFormat="1" ht="21.75" customHeight="1">
      <c r="A246" s="39"/>
      <c r="B246" s="40"/>
      <c r="C246" s="278" t="s">
        <v>424</v>
      </c>
      <c r="D246" s="278" t="s">
        <v>164</v>
      </c>
      <c r="E246" s="279" t="s">
        <v>410</v>
      </c>
      <c r="F246" s="280" t="s">
        <v>411</v>
      </c>
      <c r="G246" s="281" t="s">
        <v>186</v>
      </c>
      <c r="H246" s="282">
        <v>90.742999999999995</v>
      </c>
      <c r="I246" s="283"/>
      <c r="J246" s="284">
        <f>ROUND(I246*H246,2)</f>
        <v>0</v>
      </c>
      <c r="K246" s="285"/>
      <c r="L246" s="286"/>
      <c r="M246" s="287" t="s">
        <v>1</v>
      </c>
      <c r="N246" s="288" t="s">
        <v>41</v>
      </c>
      <c r="O246" s="92"/>
      <c r="P246" s="230">
        <f>O246*H246</f>
        <v>0</v>
      </c>
      <c r="Q246" s="230">
        <v>0.17599999999999999</v>
      </c>
      <c r="R246" s="230">
        <f>Q246*H246</f>
        <v>15.970767999999998</v>
      </c>
      <c r="S246" s="230">
        <v>0</v>
      </c>
      <c r="T246" s="231">
        <f>S246*H246</f>
        <v>0</v>
      </c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R246" s="232" t="s">
        <v>168</v>
      </c>
      <c r="AT246" s="232" t="s">
        <v>164</v>
      </c>
      <c r="AU246" s="232" t="s">
        <v>86</v>
      </c>
      <c r="AY246" s="18" t="s">
        <v>118</v>
      </c>
      <c r="BE246" s="233">
        <f>IF(N246="základní",J246,0)</f>
        <v>0</v>
      </c>
      <c r="BF246" s="233">
        <f>IF(N246="snížená",J246,0)</f>
        <v>0</v>
      </c>
      <c r="BG246" s="233">
        <f>IF(N246="zákl. přenesená",J246,0)</f>
        <v>0</v>
      </c>
      <c r="BH246" s="233">
        <f>IF(N246="sníž. přenesená",J246,0)</f>
        <v>0</v>
      </c>
      <c r="BI246" s="233">
        <f>IF(N246="nulová",J246,0)</f>
        <v>0</v>
      </c>
      <c r="BJ246" s="18" t="s">
        <v>84</v>
      </c>
      <c r="BK246" s="233">
        <f>ROUND(I246*H246,2)</f>
        <v>0</v>
      </c>
      <c r="BL246" s="18" t="s">
        <v>124</v>
      </c>
      <c r="BM246" s="232" t="s">
        <v>425</v>
      </c>
    </row>
    <row r="247" s="14" customFormat="1">
      <c r="A247" s="14"/>
      <c r="B247" s="245"/>
      <c r="C247" s="246"/>
      <c r="D247" s="236" t="s">
        <v>126</v>
      </c>
      <c r="E247" s="247" t="s">
        <v>1</v>
      </c>
      <c r="F247" s="248" t="s">
        <v>426</v>
      </c>
      <c r="G247" s="246"/>
      <c r="H247" s="249">
        <v>88.099999999999994</v>
      </c>
      <c r="I247" s="250"/>
      <c r="J247" s="246"/>
      <c r="K247" s="246"/>
      <c r="L247" s="251"/>
      <c r="M247" s="252"/>
      <c r="N247" s="253"/>
      <c r="O247" s="253"/>
      <c r="P247" s="253"/>
      <c r="Q247" s="253"/>
      <c r="R247" s="253"/>
      <c r="S247" s="253"/>
      <c r="T247" s="254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55" t="s">
        <v>126</v>
      </c>
      <c r="AU247" s="255" t="s">
        <v>86</v>
      </c>
      <c r="AV247" s="14" t="s">
        <v>86</v>
      </c>
      <c r="AW247" s="14" t="s">
        <v>32</v>
      </c>
      <c r="AX247" s="14" t="s">
        <v>84</v>
      </c>
      <c r="AY247" s="255" t="s">
        <v>118</v>
      </c>
    </row>
    <row r="248" s="14" customFormat="1">
      <c r="A248" s="14"/>
      <c r="B248" s="245"/>
      <c r="C248" s="246"/>
      <c r="D248" s="236" t="s">
        <v>126</v>
      </c>
      <c r="E248" s="246"/>
      <c r="F248" s="248" t="s">
        <v>427</v>
      </c>
      <c r="G248" s="246"/>
      <c r="H248" s="249">
        <v>90.742999999999995</v>
      </c>
      <c r="I248" s="250"/>
      <c r="J248" s="246"/>
      <c r="K248" s="246"/>
      <c r="L248" s="251"/>
      <c r="M248" s="252"/>
      <c r="N248" s="253"/>
      <c r="O248" s="253"/>
      <c r="P248" s="253"/>
      <c r="Q248" s="253"/>
      <c r="R248" s="253"/>
      <c r="S248" s="253"/>
      <c r="T248" s="254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55" t="s">
        <v>126</v>
      </c>
      <c r="AU248" s="255" t="s">
        <v>86</v>
      </c>
      <c r="AV248" s="14" t="s">
        <v>86</v>
      </c>
      <c r="AW248" s="14" t="s">
        <v>4</v>
      </c>
      <c r="AX248" s="14" t="s">
        <v>84</v>
      </c>
      <c r="AY248" s="255" t="s">
        <v>118</v>
      </c>
    </row>
    <row r="249" s="2" customFormat="1" ht="24.15" customHeight="1">
      <c r="A249" s="39"/>
      <c r="B249" s="40"/>
      <c r="C249" s="278" t="s">
        <v>428</v>
      </c>
      <c r="D249" s="278" t="s">
        <v>164</v>
      </c>
      <c r="E249" s="279" t="s">
        <v>416</v>
      </c>
      <c r="F249" s="280" t="s">
        <v>417</v>
      </c>
      <c r="G249" s="281" t="s">
        <v>186</v>
      </c>
      <c r="H249" s="282">
        <v>7.1070000000000002</v>
      </c>
      <c r="I249" s="283"/>
      <c r="J249" s="284">
        <f>ROUND(I249*H249,2)</f>
        <v>0</v>
      </c>
      <c r="K249" s="285"/>
      <c r="L249" s="286"/>
      <c r="M249" s="287" t="s">
        <v>1</v>
      </c>
      <c r="N249" s="288" t="s">
        <v>41</v>
      </c>
      <c r="O249" s="92"/>
      <c r="P249" s="230">
        <f>O249*H249</f>
        <v>0</v>
      </c>
      <c r="Q249" s="230">
        <v>0.17499999999999999</v>
      </c>
      <c r="R249" s="230">
        <f>Q249*H249</f>
        <v>1.243725</v>
      </c>
      <c r="S249" s="230">
        <v>0</v>
      </c>
      <c r="T249" s="231">
        <f>S249*H249</f>
        <v>0</v>
      </c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R249" s="232" t="s">
        <v>168</v>
      </c>
      <c r="AT249" s="232" t="s">
        <v>164</v>
      </c>
      <c r="AU249" s="232" t="s">
        <v>86</v>
      </c>
      <c r="AY249" s="18" t="s">
        <v>118</v>
      </c>
      <c r="BE249" s="233">
        <f>IF(N249="základní",J249,0)</f>
        <v>0</v>
      </c>
      <c r="BF249" s="233">
        <f>IF(N249="snížená",J249,0)</f>
        <v>0</v>
      </c>
      <c r="BG249" s="233">
        <f>IF(N249="zákl. přenesená",J249,0)</f>
        <v>0</v>
      </c>
      <c r="BH249" s="233">
        <f>IF(N249="sníž. přenesená",J249,0)</f>
        <v>0</v>
      </c>
      <c r="BI249" s="233">
        <f>IF(N249="nulová",J249,0)</f>
        <v>0</v>
      </c>
      <c r="BJ249" s="18" t="s">
        <v>84</v>
      </c>
      <c r="BK249" s="233">
        <f>ROUND(I249*H249,2)</f>
        <v>0</v>
      </c>
      <c r="BL249" s="18" t="s">
        <v>124</v>
      </c>
      <c r="BM249" s="232" t="s">
        <v>429</v>
      </c>
    </row>
    <row r="250" s="14" customFormat="1">
      <c r="A250" s="14"/>
      <c r="B250" s="245"/>
      <c r="C250" s="246"/>
      <c r="D250" s="236" t="s">
        <v>126</v>
      </c>
      <c r="E250" s="247" t="s">
        <v>1</v>
      </c>
      <c r="F250" s="248" t="s">
        <v>430</v>
      </c>
      <c r="G250" s="246"/>
      <c r="H250" s="249">
        <v>6.9000000000000004</v>
      </c>
      <c r="I250" s="250"/>
      <c r="J250" s="246"/>
      <c r="K250" s="246"/>
      <c r="L250" s="251"/>
      <c r="M250" s="252"/>
      <c r="N250" s="253"/>
      <c r="O250" s="253"/>
      <c r="P250" s="253"/>
      <c r="Q250" s="253"/>
      <c r="R250" s="253"/>
      <c r="S250" s="253"/>
      <c r="T250" s="254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55" t="s">
        <v>126</v>
      </c>
      <c r="AU250" s="255" t="s">
        <v>86</v>
      </c>
      <c r="AV250" s="14" t="s">
        <v>86</v>
      </c>
      <c r="AW250" s="14" t="s">
        <v>32</v>
      </c>
      <c r="AX250" s="14" t="s">
        <v>84</v>
      </c>
      <c r="AY250" s="255" t="s">
        <v>118</v>
      </c>
    </row>
    <row r="251" s="14" customFormat="1">
      <c r="A251" s="14"/>
      <c r="B251" s="245"/>
      <c r="C251" s="246"/>
      <c r="D251" s="236" t="s">
        <v>126</v>
      </c>
      <c r="E251" s="246"/>
      <c r="F251" s="248" t="s">
        <v>431</v>
      </c>
      <c r="G251" s="246"/>
      <c r="H251" s="249">
        <v>7.1070000000000002</v>
      </c>
      <c r="I251" s="250"/>
      <c r="J251" s="246"/>
      <c r="K251" s="246"/>
      <c r="L251" s="251"/>
      <c r="M251" s="252"/>
      <c r="N251" s="253"/>
      <c r="O251" s="253"/>
      <c r="P251" s="253"/>
      <c r="Q251" s="253"/>
      <c r="R251" s="253"/>
      <c r="S251" s="253"/>
      <c r="T251" s="254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55" t="s">
        <v>126</v>
      </c>
      <c r="AU251" s="255" t="s">
        <v>86</v>
      </c>
      <c r="AV251" s="14" t="s">
        <v>86</v>
      </c>
      <c r="AW251" s="14" t="s">
        <v>4</v>
      </c>
      <c r="AX251" s="14" t="s">
        <v>84</v>
      </c>
      <c r="AY251" s="255" t="s">
        <v>118</v>
      </c>
    </row>
    <row r="252" s="2" customFormat="1" ht="66.75" customHeight="1">
      <c r="A252" s="39"/>
      <c r="B252" s="40"/>
      <c r="C252" s="220" t="s">
        <v>432</v>
      </c>
      <c r="D252" s="220" t="s">
        <v>120</v>
      </c>
      <c r="E252" s="221" t="s">
        <v>433</v>
      </c>
      <c r="F252" s="222" t="s">
        <v>434</v>
      </c>
      <c r="G252" s="223" t="s">
        <v>186</v>
      </c>
      <c r="H252" s="224">
        <v>235</v>
      </c>
      <c r="I252" s="225"/>
      <c r="J252" s="226">
        <f>ROUND(I252*H252,2)</f>
        <v>0</v>
      </c>
      <c r="K252" s="227"/>
      <c r="L252" s="45"/>
      <c r="M252" s="228" t="s">
        <v>1</v>
      </c>
      <c r="N252" s="229" t="s">
        <v>41</v>
      </c>
      <c r="O252" s="92"/>
      <c r="P252" s="230">
        <f>O252*H252</f>
        <v>0</v>
      </c>
      <c r="Q252" s="230">
        <v>0.098000000000000004</v>
      </c>
      <c r="R252" s="230">
        <f>Q252*H252</f>
        <v>23.030000000000001</v>
      </c>
      <c r="S252" s="230">
        <v>0</v>
      </c>
      <c r="T252" s="231">
        <f>S252*H252</f>
        <v>0</v>
      </c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R252" s="232" t="s">
        <v>124</v>
      </c>
      <c r="AT252" s="232" t="s">
        <v>120</v>
      </c>
      <c r="AU252" s="232" t="s">
        <v>86</v>
      </c>
      <c r="AY252" s="18" t="s">
        <v>118</v>
      </c>
      <c r="BE252" s="233">
        <f>IF(N252="základní",J252,0)</f>
        <v>0</v>
      </c>
      <c r="BF252" s="233">
        <f>IF(N252="snížená",J252,0)</f>
        <v>0</v>
      </c>
      <c r="BG252" s="233">
        <f>IF(N252="zákl. přenesená",J252,0)</f>
        <v>0</v>
      </c>
      <c r="BH252" s="233">
        <f>IF(N252="sníž. přenesená",J252,0)</f>
        <v>0</v>
      </c>
      <c r="BI252" s="233">
        <f>IF(N252="nulová",J252,0)</f>
        <v>0</v>
      </c>
      <c r="BJ252" s="18" t="s">
        <v>84</v>
      </c>
      <c r="BK252" s="233">
        <f>ROUND(I252*H252,2)</f>
        <v>0</v>
      </c>
      <c r="BL252" s="18" t="s">
        <v>124</v>
      </c>
      <c r="BM252" s="232" t="s">
        <v>435</v>
      </c>
    </row>
    <row r="253" s="14" customFormat="1">
      <c r="A253" s="14"/>
      <c r="B253" s="245"/>
      <c r="C253" s="246"/>
      <c r="D253" s="236" t="s">
        <v>126</v>
      </c>
      <c r="E253" s="247" t="s">
        <v>1</v>
      </c>
      <c r="F253" s="248" t="s">
        <v>436</v>
      </c>
      <c r="G253" s="246"/>
      <c r="H253" s="249">
        <v>235</v>
      </c>
      <c r="I253" s="250"/>
      <c r="J253" s="246"/>
      <c r="K253" s="246"/>
      <c r="L253" s="251"/>
      <c r="M253" s="252"/>
      <c r="N253" s="253"/>
      <c r="O253" s="253"/>
      <c r="P253" s="253"/>
      <c r="Q253" s="253"/>
      <c r="R253" s="253"/>
      <c r="S253" s="253"/>
      <c r="T253" s="254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55" t="s">
        <v>126</v>
      </c>
      <c r="AU253" s="255" t="s">
        <v>86</v>
      </c>
      <c r="AV253" s="14" t="s">
        <v>86</v>
      </c>
      <c r="AW253" s="14" t="s">
        <v>32</v>
      </c>
      <c r="AX253" s="14" t="s">
        <v>84</v>
      </c>
      <c r="AY253" s="255" t="s">
        <v>118</v>
      </c>
    </row>
    <row r="254" s="2" customFormat="1" ht="24.15" customHeight="1">
      <c r="A254" s="39"/>
      <c r="B254" s="40"/>
      <c r="C254" s="278" t="s">
        <v>437</v>
      </c>
      <c r="D254" s="278" t="s">
        <v>164</v>
      </c>
      <c r="E254" s="279" t="s">
        <v>438</v>
      </c>
      <c r="F254" s="280" t="s">
        <v>439</v>
      </c>
      <c r="G254" s="281" t="s">
        <v>186</v>
      </c>
      <c r="H254" s="282">
        <v>234.19200000000001</v>
      </c>
      <c r="I254" s="283"/>
      <c r="J254" s="284">
        <f>ROUND(I254*H254,2)</f>
        <v>0</v>
      </c>
      <c r="K254" s="285"/>
      <c r="L254" s="286"/>
      <c r="M254" s="287" t="s">
        <v>1</v>
      </c>
      <c r="N254" s="288" t="s">
        <v>41</v>
      </c>
      <c r="O254" s="92"/>
      <c r="P254" s="230">
        <f>O254*H254</f>
        <v>0</v>
      </c>
      <c r="Q254" s="230">
        <v>0.14499999999999999</v>
      </c>
      <c r="R254" s="230">
        <f>Q254*H254</f>
        <v>33.957839999999997</v>
      </c>
      <c r="S254" s="230">
        <v>0</v>
      </c>
      <c r="T254" s="231">
        <f>S254*H254</f>
        <v>0</v>
      </c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R254" s="232" t="s">
        <v>168</v>
      </c>
      <c r="AT254" s="232" t="s">
        <v>164</v>
      </c>
      <c r="AU254" s="232" t="s">
        <v>86</v>
      </c>
      <c r="AY254" s="18" t="s">
        <v>118</v>
      </c>
      <c r="BE254" s="233">
        <f>IF(N254="základní",J254,0)</f>
        <v>0</v>
      </c>
      <c r="BF254" s="233">
        <f>IF(N254="snížená",J254,0)</f>
        <v>0</v>
      </c>
      <c r="BG254" s="233">
        <f>IF(N254="zákl. přenesená",J254,0)</f>
        <v>0</v>
      </c>
      <c r="BH254" s="233">
        <f>IF(N254="sníž. přenesená",J254,0)</f>
        <v>0</v>
      </c>
      <c r="BI254" s="233">
        <f>IF(N254="nulová",J254,0)</f>
        <v>0</v>
      </c>
      <c r="BJ254" s="18" t="s">
        <v>84</v>
      </c>
      <c r="BK254" s="233">
        <f>ROUND(I254*H254,2)</f>
        <v>0</v>
      </c>
      <c r="BL254" s="18" t="s">
        <v>124</v>
      </c>
      <c r="BM254" s="232" t="s">
        <v>440</v>
      </c>
    </row>
    <row r="255" s="14" customFormat="1">
      <c r="A255" s="14"/>
      <c r="B255" s="245"/>
      <c r="C255" s="246"/>
      <c r="D255" s="236" t="s">
        <v>126</v>
      </c>
      <c r="E255" s="247" t="s">
        <v>1</v>
      </c>
      <c r="F255" s="248" t="s">
        <v>441</v>
      </c>
      <c r="G255" s="246"/>
      <c r="H255" s="249">
        <v>229.59999999999999</v>
      </c>
      <c r="I255" s="250"/>
      <c r="J255" s="246"/>
      <c r="K255" s="246"/>
      <c r="L255" s="251"/>
      <c r="M255" s="252"/>
      <c r="N255" s="253"/>
      <c r="O255" s="253"/>
      <c r="P255" s="253"/>
      <c r="Q255" s="253"/>
      <c r="R255" s="253"/>
      <c r="S255" s="253"/>
      <c r="T255" s="254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55" t="s">
        <v>126</v>
      </c>
      <c r="AU255" s="255" t="s">
        <v>86</v>
      </c>
      <c r="AV255" s="14" t="s">
        <v>86</v>
      </c>
      <c r="AW255" s="14" t="s">
        <v>32</v>
      </c>
      <c r="AX255" s="14" t="s">
        <v>84</v>
      </c>
      <c r="AY255" s="255" t="s">
        <v>118</v>
      </c>
    </row>
    <row r="256" s="14" customFormat="1">
      <c r="A256" s="14"/>
      <c r="B256" s="245"/>
      <c r="C256" s="246"/>
      <c r="D256" s="236" t="s">
        <v>126</v>
      </c>
      <c r="E256" s="246"/>
      <c r="F256" s="248" t="s">
        <v>442</v>
      </c>
      <c r="G256" s="246"/>
      <c r="H256" s="249">
        <v>234.19200000000001</v>
      </c>
      <c r="I256" s="250"/>
      <c r="J256" s="246"/>
      <c r="K256" s="246"/>
      <c r="L256" s="251"/>
      <c r="M256" s="252"/>
      <c r="N256" s="253"/>
      <c r="O256" s="253"/>
      <c r="P256" s="253"/>
      <c r="Q256" s="253"/>
      <c r="R256" s="253"/>
      <c r="S256" s="253"/>
      <c r="T256" s="254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55" t="s">
        <v>126</v>
      </c>
      <c r="AU256" s="255" t="s">
        <v>86</v>
      </c>
      <c r="AV256" s="14" t="s">
        <v>86</v>
      </c>
      <c r="AW256" s="14" t="s">
        <v>4</v>
      </c>
      <c r="AX256" s="14" t="s">
        <v>84</v>
      </c>
      <c r="AY256" s="255" t="s">
        <v>118</v>
      </c>
    </row>
    <row r="257" s="2" customFormat="1" ht="24.15" customHeight="1">
      <c r="A257" s="39"/>
      <c r="B257" s="40"/>
      <c r="C257" s="278" t="s">
        <v>443</v>
      </c>
      <c r="D257" s="278" t="s">
        <v>164</v>
      </c>
      <c r="E257" s="279" t="s">
        <v>444</v>
      </c>
      <c r="F257" s="280" t="s">
        <v>445</v>
      </c>
      <c r="G257" s="281" t="s">
        <v>186</v>
      </c>
      <c r="H257" s="282">
        <v>4.0800000000000001</v>
      </c>
      <c r="I257" s="283"/>
      <c r="J257" s="284">
        <f>ROUND(I257*H257,2)</f>
        <v>0</v>
      </c>
      <c r="K257" s="285"/>
      <c r="L257" s="286"/>
      <c r="M257" s="287" t="s">
        <v>1</v>
      </c>
      <c r="N257" s="288" t="s">
        <v>41</v>
      </c>
      <c r="O257" s="92"/>
      <c r="P257" s="230">
        <f>O257*H257</f>
        <v>0</v>
      </c>
      <c r="Q257" s="230">
        <v>0.14499999999999999</v>
      </c>
      <c r="R257" s="230">
        <f>Q257*H257</f>
        <v>0.59160000000000001</v>
      </c>
      <c r="S257" s="230">
        <v>0</v>
      </c>
      <c r="T257" s="231">
        <f>S257*H257</f>
        <v>0</v>
      </c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  <c r="AR257" s="232" t="s">
        <v>168</v>
      </c>
      <c r="AT257" s="232" t="s">
        <v>164</v>
      </c>
      <c r="AU257" s="232" t="s">
        <v>86</v>
      </c>
      <c r="AY257" s="18" t="s">
        <v>118</v>
      </c>
      <c r="BE257" s="233">
        <f>IF(N257="základní",J257,0)</f>
        <v>0</v>
      </c>
      <c r="BF257" s="233">
        <f>IF(N257="snížená",J257,0)</f>
        <v>0</v>
      </c>
      <c r="BG257" s="233">
        <f>IF(N257="zákl. přenesená",J257,0)</f>
        <v>0</v>
      </c>
      <c r="BH257" s="233">
        <f>IF(N257="sníž. přenesená",J257,0)</f>
        <v>0</v>
      </c>
      <c r="BI257" s="233">
        <f>IF(N257="nulová",J257,0)</f>
        <v>0</v>
      </c>
      <c r="BJ257" s="18" t="s">
        <v>84</v>
      </c>
      <c r="BK257" s="233">
        <f>ROUND(I257*H257,2)</f>
        <v>0</v>
      </c>
      <c r="BL257" s="18" t="s">
        <v>124</v>
      </c>
      <c r="BM257" s="232" t="s">
        <v>446</v>
      </c>
    </row>
    <row r="258" s="14" customFormat="1">
      <c r="A258" s="14"/>
      <c r="B258" s="245"/>
      <c r="C258" s="246"/>
      <c r="D258" s="236" t="s">
        <v>126</v>
      </c>
      <c r="E258" s="247" t="s">
        <v>1</v>
      </c>
      <c r="F258" s="248" t="s">
        <v>447</v>
      </c>
      <c r="G258" s="246"/>
      <c r="H258" s="249">
        <v>4</v>
      </c>
      <c r="I258" s="250"/>
      <c r="J258" s="246"/>
      <c r="K258" s="246"/>
      <c r="L258" s="251"/>
      <c r="M258" s="252"/>
      <c r="N258" s="253"/>
      <c r="O258" s="253"/>
      <c r="P258" s="253"/>
      <c r="Q258" s="253"/>
      <c r="R258" s="253"/>
      <c r="S258" s="253"/>
      <c r="T258" s="254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255" t="s">
        <v>126</v>
      </c>
      <c r="AU258" s="255" t="s">
        <v>86</v>
      </c>
      <c r="AV258" s="14" t="s">
        <v>86</v>
      </c>
      <c r="AW258" s="14" t="s">
        <v>32</v>
      </c>
      <c r="AX258" s="14" t="s">
        <v>84</v>
      </c>
      <c r="AY258" s="255" t="s">
        <v>118</v>
      </c>
    </row>
    <row r="259" s="14" customFormat="1">
      <c r="A259" s="14"/>
      <c r="B259" s="245"/>
      <c r="C259" s="246"/>
      <c r="D259" s="236" t="s">
        <v>126</v>
      </c>
      <c r="E259" s="246"/>
      <c r="F259" s="248" t="s">
        <v>448</v>
      </c>
      <c r="G259" s="246"/>
      <c r="H259" s="249">
        <v>4.0800000000000001</v>
      </c>
      <c r="I259" s="250"/>
      <c r="J259" s="246"/>
      <c r="K259" s="246"/>
      <c r="L259" s="251"/>
      <c r="M259" s="252"/>
      <c r="N259" s="253"/>
      <c r="O259" s="253"/>
      <c r="P259" s="253"/>
      <c r="Q259" s="253"/>
      <c r="R259" s="253"/>
      <c r="S259" s="253"/>
      <c r="T259" s="254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55" t="s">
        <v>126</v>
      </c>
      <c r="AU259" s="255" t="s">
        <v>86</v>
      </c>
      <c r="AV259" s="14" t="s">
        <v>86</v>
      </c>
      <c r="AW259" s="14" t="s">
        <v>4</v>
      </c>
      <c r="AX259" s="14" t="s">
        <v>84</v>
      </c>
      <c r="AY259" s="255" t="s">
        <v>118</v>
      </c>
    </row>
    <row r="260" s="12" customFormat="1" ht="22.8" customHeight="1">
      <c r="A260" s="12"/>
      <c r="B260" s="204"/>
      <c r="C260" s="205"/>
      <c r="D260" s="206" t="s">
        <v>75</v>
      </c>
      <c r="E260" s="218" t="s">
        <v>168</v>
      </c>
      <c r="F260" s="218" t="s">
        <v>449</v>
      </c>
      <c r="G260" s="205"/>
      <c r="H260" s="205"/>
      <c r="I260" s="208"/>
      <c r="J260" s="219">
        <f>BK260</f>
        <v>0</v>
      </c>
      <c r="K260" s="205"/>
      <c r="L260" s="210"/>
      <c r="M260" s="211"/>
      <c r="N260" s="212"/>
      <c r="O260" s="212"/>
      <c r="P260" s="213">
        <f>SUM(P261:P293)</f>
        <v>0</v>
      </c>
      <c r="Q260" s="212"/>
      <c r="R260" s="213">
        <f>SUM(R261:R293)</f>
        <v>10.543742500000001</v>
      </c>
      <c r="S260" s="212"/>
      <c r="T260" s="214">
        <f>SUM(T261:T293)</f>
        <v>0</v>
      </c>
      <c r="U260" s="12"/>
      <c r="V260" s="12"/>
      <c r="W260" s="12"/>
      <c r="X260" s="12"/>
      <c r="Y260" s="12"/>
      <c r="Z260" s="12"/>
      <c r="AA260" s="12"/>
      <c r="AB260" s="12"/>
      <c r="AC260" s="12"/>
      <c r="AD260" s="12"/>
      <c r="AE260" s="12"/>
      <c r="AR260" s="215" t="s">
        <v>84</v>
      </c>
      <c r="AT260" s="216" t="s">
        <v>75</v>
      </c>
      <c r="AU260" s="216" t="s">
        <v>84</v>
      </c>
      <c r="AY260" s="215" t="s">
        <v>118</v>
      </c>
      <c r="BK260" s="217">
        <f>SUM(BK261:BK293)</f>
        <v>0</v>
      </c>
    </row>
    <row r="261" s="2" customFormat="1" ht="33" customHeight="1">
      <c r="A261" s="39"/>
      <c r="B261" s="40"/>
      <c r="C261" s="220" t="s">
        <v>450</v>
      </c>
      <c r="D261" s="220" t="s">
        <v>120</v>
      </c>
      <c r="E261" s="221" t="s">
        <v>451</v>
      </c>
      <c r="F261" s="222" t="s">
        <v>452</v>
      </c>
      <c r="G261" s="223" t="s">
        <v>453</v>
      </c>
      <c r="H261" s="224">
        <v>50</v>
      </c>
      <c r="I261" s="225"/>
      <c r="J261" s="226">
        <f>ROUND(I261*H261,2)</f>
        <v>0</v>
      </c>
      <c r="K261" s="227"/>
      <c r="L261" s="45"/>
      <c r="M261" s="228" t="s">
        <v>1</v>
      </c>
      <c r="N261" s="229" t="s">
        <v>41</v>
      </c>
      <c r="O261" s="92"/>
      <c r="P261" s="230">
        <f>O261*H261</f>
        <v>0</v>
      </c>
      <c r="Q261" s="230">
        <v>1.0000000000000001E-05</v>
      </c>
      <c r="R261" s="230">
        <f>Q261*H261</f>
        <v>0.00050000000000000001</v>
      </c>
      <c r="S261" s="230">
        <v>0</v>
      </c>
      <c r="T261" s="231">
        <f>S261*H261</f>
        <v>0</v>
      </c>
      <c r="U261" s="39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  <c r="AR261" s="232" t="s">
        <v>124</v>
      </c>
      <c r="AT261" s="232" t="s">
        <v>120</v>
      </c>
      <c r="AU261" s="232" t="s">
        <v>86</v>
      </c>
      <c r="AY261" s="18" t="s">
        <v>118</v>
      </c>
      <c r="BE261" s="233">
        <f>IF(N261="základní",J261,0)</f>
        <v>0</v>
      </c>
      <c r="BF261" s="233">
        <f>IF(N261="snížená",J261,0)</f>
        <v>0</v>
      </c>
      <c r="BG261" s="233">
        <f>IF(N261="zákl. přenesená",J261,0)</f>
        <v>0</v>
      </c>
      <c r="BH261" s="233">
        <f>IF(N261="sníž. přenesená",J261,0)</f>
        <v>0</v>
      </c>
      <c r="BI261" s="233">
        <f>IF(N261="nulová",J261,0)</f>
        <v>0</v>
      </c>
      <c r="BJ261" s="18" t="s">
        <v>84</v>
      </c>
      <c r="BK261" s="233">
        <f>ROUND(I261*H261,2)</f>
        <v>0</v>
      </c>
      <c r="BL261" s="18" t="s">
        <v>124</v>
      </c>
      <c r="BM261" s="232" t="s">
        <v>454</v>
      </c>
    </row>
    <row r="262" s="14" customFormat="1">
      <c r="A262" s="14"/>
      <c r="B262" s="245"/>
      <c r="C262" s="246"/>
      <c r="D262" s="236" t="s">
        <v>126</v>
      </c>
      <c r="E262" s="247" t="s">
        <v>1</v>
      </c>
      <c r="F262" s="248" t="s">
        <v>455</v>
      </c>
      <c r="G262" s="246"/>
      <c r="H262" s="249">
        <v>50</v>
      </c>
      <c r="I262" s="250"/>
      <c r="J262" s="246"/>
      <c r="K262" s="246"/>
      <c r="L262" s="251"/>
      <c r="M262" s="252"/>
      <c r="N262" s="253"/>
      <c r="O262" s="253"/>
      <c r="P262" s="253"/>
      <c r="Q262" s="253"/>
      <c r="R262" s="253"/>
      <c r="S262" s="253"/>
      <c r="T262" s="254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T262" s="255" t="s">
        <v>126</v>
      </c>
      <c r="AU262" s="255" t="s">
        <v>86</v>
      </c>
      <c r="AV262" s="14" t="s">
        <v>86</v>
      </c>
      <c r="AW262" s="14" t="s">
        <v>32</v>
      </c>
      <c r="AX262" s="14" t="s">
        <v>84</v>
      </c>
      <c r="AY262" s="255" t="s">
        <v>118</v>
      </c>
    </row>
    <row r="263" s="2" customFormat="1" ht="24.15" customHeight="1">
      <c r="A263" s="39"/>
      <c r="B263" s="40"/>
      <c r="C263" s="278" t="s">
        <v>456</v>
      </c>
      <c r="D263" s="278" t="s">
        <v>164</v>
      </c>
      <c r="E263" s="279" t="s">
        <v>457</v>
      </c>
      <c r="F263" s="280" t="s">
        <v>458</v>
      </c>
      <c r="G263" s="281" t="s">
        <v>453</v>
      </c>
      <c r="H263" s="282">
        <v>50.75</v>
      </c>
      <c r="I263" s="283"/>
      <c r="J263" s="284">
        <f>ROUND(I263*H263,2)</f>
        <v>0</v>
      </c>
      <c r="K263" s="285"/>
      <c r="L263" s="286"/>
      <c r="M263" s="287" t="s">
        <v>1</v>
      </c>
      <c r="N263" s="288" t="s">
        <v>41</v>
      </c>
      <c r="O263" s="92"/>
      <c r="P263" s="230">
        <f>O263*H263</f>
        <v>0</v>
      </c>
      <c r="Q263" s="230">
        <v>0.00365</v>
      </c>
      <c r="R263" s="230">
        <f>Q263*H263</f>
        <v>0.1852375</v>
      </c>
      <c r="S263" s="230">
        <v>0</v>
      </c>
      <c r="T263" s="231">
        <f>S263*H263</f>
        <v>0</v>
      </c>
      <c r="U263" s="39"/>
      <c r="V263" s="39"/>
      <c r="W263" s="39"/>
      <c r="X263" s="39"/>
      <c r="Y263" s="39"/>
      <c r="Z263" s="39"/>
      <c r="AA263" s="39"/>
      <c r="AB263" s="39"/>
      <c r="AC263" s="39"/>
      <c r="AD263" s="39"/>
      <c r="AE263" s="39"/>
      <c r="AR263" s="232" t="s">
        <v>168</v>
      </c>
      <c r="AT263" s="232" t="s">
        <v>164</v>
      </c>
      <c r="AU263" s="232" t="s">
        <v>86</v>
      </c>
      <c r="AY263" s="18" t="s">
        <v>118</v>
      </c>
      <c r="BE263" s="233">
        <f>IF(N263="základní",J263,0)</f>
        <v>0</v>
      </c>
      <c r="BF263" s="233">
        <f>IF(N263="snížená",J263,0)</f>
        <v>0</v>
      </c>
      <c r="BG263" s="233">
        <f>IF(N263="zákl. přenesená",J263,0)</f>
        <v>0</v>
      </c>
      <c r="BH263" s="233">
        <f>IF(N263="sníž. přenesená",J263,0)</f>
        <v>0</v>
      </c>
      <c r="BI263" s="233">
        <f>IF(N263="nulová",J263,0)</f>
        <v>0</v>
      </c>
      <c r="BJ263" s="18" t="s">
        <v>84</v>
      </c>
      <c r="BK263" s="233">
        <f>ROUND(I263*H263,2)</f>
        <v>0</v>
      </c>
      <c r="BL263" s="18" t="s">
        <v>124</v>
      </c>
      <c r="BM263" s="232" t="s">
        <v>459</v>
      </c>
    </row>
    <row r="264" s="14" customFormat="1">
      <c r="A264" s="14"/>
      <c r="B264" s="245"/>
      <c r="C264" s="246"/>
      <c r="D264" s="236" t="s">
        <v>126</v>
      </c>
      <c r="E264" s="247" t="s">
        <v>1</v>
      </c>
      <c r="F264" s="248" t="s">
        <v>455</v>
      </c>
      <c r="G264" s="246"/>
      <c r="H264" s="249">
        <v>50</v>
      </c>
      <c r="I264" s="250"/>
      <c r="J264" s="246"/>
      <c r="K264" s="246"/>
      <c r="L264" s="251"/>
      <c r="M264" s="252"/>
      <c r="N264" s="253"/>
      <c r="O264" s="253"/>
      <c r="P264" s="253"/>
      <c r="Q264" s="253"/>
      <c r="R264" s="253"/>
      <c r="S264" s="253"/>
      <c r="T264" s="254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55" t="s">
        <v>126</v>
      </c>
      <c r="AU264" s="255" t="s">
        <v>86</v>
      </c>
      <c r="AV264" s="14" t="s">
        <v>86</v>
      </c>
      <c r="AW264" s="14" t="s">
        <v>32</v>
      </c>
      <c r="AX264" s="14" t="s">
        <v>84</v>
      </c>
      <c r="AY264" s="255" t="s">
        <v>118</v>
      </c>
    </row>
    <row r="265" s="14" customFormat="1">
      <c r="A265" s="14"/>
      <c r="B265" s="245"/>
      <c r="C265" s="246"/>
      <c r="D265" s="236" t="s">
        <v>126</v>
      </c>
      <c r="E265" s="246"/>
      <c r="F265" s="248" t="s">
        <v>460</v>
      </c>
      <c r="G265" s="246"/>
      <c r="H265" s="249">
        <v>50.75</v>
      </c>
      <c r="I265" s="250"/>
      <c r="J265" s="246"/>
      <c r="K265" s="246"/>
      <c r="L265" s="251"/>
      <c r="M265" s="252"/>
      <c r="N265" s="253"/>
      <c r="O265" s="253"/>
      <c r="P265" s="253"/>
      <c r="Q265" s="253"/>
      <c r="R265" s="253"/>
      <c r="S265" s="253"/>
      <c r="T265" s="254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T265" s="255" t="s">
        <v>126</v>
      </c>
      <c r="AU265" s="255" t="s">
        <v>86</v>
      </c>
      <c r="AV265" s="14" t="s">
        <v>86</v>
      </c>
      <c r="AW265" s="14" t="s">
        <v>4</v>
      </c>
      <c r="AX265" s="14" t="s">
        <v>84</v>
      </c>
      <c r="AY265" s="255" t="s">
        <v>118</v>
      </c>
    </row>
    <row r="266" s="2" customFormat="1" ht="24.15" customHeight="1">
      <c r="A266" s="39"/>
      <c r="B266" s="40"/>
      <c r="C266" s="220" t="s">
        <v>378</v>
      </c>
      <c r="D266" s="220" t="s">
        <v>120</v>
      </c>
      <c r="E266" s="221" t="s">
        <v>461</v>
      </c>
      <c r="F266" s="222" t="s">
        <v>462</v>
      </c>
      <c r="G266" s="223" t="s">
        <v>343</v>
      </c>
      <c r="H266" s="224">
        <v>10</v>
      </c>
      <c r="I266" s="225"/>
      <c r="J266" s="226">
        <f>ROUND(I266*H266,2)</f>
        <v>0</v>
      </c>
      <c r="K266" s="227"/>
      <c r="L266" s="45"/>
      <c r="M266" s="228" t="s">
        <v>1</v>
      </c>
      <c r="N266" s="229" t="s">
        <v>41</v>
      </c>
      <c r="O266" s="92"/>
      <c r="P266" s="230">
        <f>O266*H266</f>
        <v>0</v>
      </c>
      <c r="Q266" s="230">
        <v>0.12526000000000001</v>
      </c>
      <c r="R266" s="230">
        <f>Q266*H266</f>
        <v>1.2526000000000002</v>
      </c>
      <c r="S266" s="230">
        <v>0</v>
      </c>
      <c r="T266" s="231">
        <f>S266*H266</f>
        <v>0</v>
      </c>
      <c r="U266" s="39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  <c r="AR266" s="232" t="s">
        <v>124</v>
      </c>
      <c r="AT266" s="232" t="s">
        <v>120</v>
      </c>
      <c r="AU266" s="232" t="s">
        <v>86</v>
      </c>
      <c r="AY266" s="18" t="s">
        <v>118</v>
      </c>
      <c r="BE266" s="233">
        <f>IF(N266="základní",J266,0)</f>
        <v>0</v>
      </c>
      <c r="BF266" s="233">
        <f>IF(N266="snížená",J266,0)</f>
        <v>0</v>
      </c>
      <c r="BG266" s="233">
        <f>IF(N266="zákl. přenesená",J266,0)</f>
        <v>0</v>
      </c>
      <c r="BH266" s="233">
        <f>IF(N266="sníž. přenesená",J266,0)</f>
        <v>0</v>
      </c>
      <c r="BI266" s="233">
        <f>IF(N266="nulová",J266,0)</f>
        <v>0</v>
      </c>
      <c r="BJ266" s="18" t="s">
        <v>84</v>
      </c>
      <c r="BK266" s="233">
        <f>ROUND(I266*H266,2)</f>
        <v>0</v>
      </c>
      <c r="BL266" s="18" t="s">
        <v>124</v>
      </c>
      <c r="BM266" s="232" t="s">
        <v>463</v>
      </c>
    </row>
    <row r="267" s="14" customFormat="1">
      <c r="A267" s="14"/>
      <c r="B267" s="245"/>
      <c r="C267" s="246"/>
      <c r="D267" s="236" t="s">
        <v>126</v>
      </c>
      <c r="E267" s="247" t="s">
        <v>1</v>
      </c>
      <c r="F267" s="248" t="s">
        <v>189</v>
      </c>
      <c r="G267" s="246"/>
      <c r="H267" s="249">
        <v>10</v>
      </c>
      <c r="I267" s="250"/>
      <c r="J267" s="246"/>
      <c r="K267" s="246"/>
      <c r="L267" s="251"/>
      <c r="M267" s="252"/>
      <c r="N267" s="253"/>
      <c r="O267" s="253"/>
      <c r="P267" s="253"/>
      <c r="Q267" s="253"/>
      <c r="R267" s="253"/>
      <c r="S267" s="253"/>
      <c r="T267" s="254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55" t="s">
        <v>126</v>
      </c>
      <c r="AU267" s="255" t="s">
        <v>86</v>
      </c>
      <c r="AV267" s="14" t="s">
        <v>86</v>
      </c>
      <c r="AW267" s="14" t="s">
        <v>32</v>
      </c>
      <c r="AX267" s="14" t="s">
        <v>84</v>
      </c>
      <c r="AY267" s="255" t="s">
        <v>118</v>
      </c>
    </row>
    <row r="268" s="2" customFormat="1" ht="21.75" customHeight="1">
      <c r="A268" s="39"/>
      <c r="B268" s="40"/>
      <c r="C268" s="278" t="s">
        <v>464</v>
      </c>
      <c r="D268" s="278" t="s">
        <v>164</v>
      </c>
      <c r="E268" s="279" t="s">
        <v>465</v>
      </c>
      <c r="F268" s="280" t="s">
        <v>466</v>
      </c>
      <c r="G268" s="281" t="s">
        <v>343</v>
      </c>
      <c r="H268" s="282">
        <v>10</v>
      </c>
      <c r="I268" s="283"/>
      <c r="J268" s="284">
        <f>ROUND(I268*H268,2)</f>
        <v>0</v>
      </c>
      <c r="K268" s="285"/>
      <c r="L268" s="286"/>
      <c r="M268" s="287" t="s">
        <v>1</v>
      </c>
      <c r="N268" s="288" t="s">
        <v>41</v>
      </c>
      <c r="O268" s="92"/>
      <c r="P268" s="230">
        <f>O268*H268</f>
        <v>0</v>
      </c>
      <c r="Q268" s="230">
        <v>0.17499999999999999</v>
      </c>
      <c r="R268" s="230">
        <f>Q268*H268</f>
        <v>1.75</v>
      </c>
      <c r="S268" s="230">
        <v>0</v>
      </c>
      <c r="T268" s="231">
        <f>S268*H268</f>
        <v>0</v>
      </c>
      <c r="U268" s="39"/>
      <c r="V268" s="39"/>
      <c r="W268" s="39"/>
      <c r="X268" s="39"/>
      <c r="Y268" s="39"/>
      <c r="Z268" s="39"/>
      <c r="AA268" s="39"/>
      <c r="AB268" s="39"/>
      <c r="AC268" s="39"/>
      <c r="AD268" s="39"/>
      <c r="AE268" s="39"/>
      <c r="AR268" s="232" t="s">
        <v>168</v>
      </c>
      <c r="AT268" s="232" t="s">
        <v>164</v>
      </c>
      <c r="AU268" s="232" t="s">
        <v>86</v>
      </c>
      <c r="AY268" s="18" t="s">
        <v>118</v>
      </c>
      <c r="BE268" s="233">
        <f>IF(N268="základní",J268,0)</f>
        <v>0</v>
      </c>
      <c r="BF268" s="233">
        <f>IF(N268="snížená",J268,0)</f>
        <v>0</v>
      </c>
      <c r="BG268" s="233">
        <f>IF(N268="zákl. přenesená",J268,0)</f>
        <v>0</v>
      </c>
      <c r="BH268" s="233">
        <f>IF(N268="sníž. přenesená",J268,0)</f>
        <v>0</v>
      </c>
      <c r="BI268" s="233">
        <f>IF(N268="nulová",J268,0)</f>
        <v>0</v>
      </c>
      <c r="BJ268" s="18" t="s">
        <v>84</v>
      </c>
      <c r="BK268" s="233">
        <f>ROUND(I268*H268,2)</f>
        <v>0</v>
      </c>
      <c r="BL268" s="18" t="s">
        <v>124</v>
      </c>
      <c r="BM268" s="232" t="s">
        <v>467</v>
      </c>
    </row>
    <row r="269" s="14" customFormat="1">
      <c r="A269" s="14"/>
      <c r="B269" s="245"/>
      <c r="C269" s="246"/>
      <c r="D269" s="236" t="s">
        <v>126</v>
      </c>
      <c r="E269" s="247" t="s">
        <v>1</v>
      </c>
      <c r="F269" s="248" t="s">
        <v>189</v>
      </c>
      <c r="G269" s="246"/>
      <c r="H269" s="249">
        <v>10</v>
      </c>
      <c r="I269" s="250"/>
      <c r="J269" s="246"/>
      <c r="K269" s="246"/>
      <c r="L269" s="251"/>
      <c r="M269" s="252"/>
      <c r="N269" s="253"/>
      <c r="O269" s="253"/>
      <c r="P269" s="253"/>
      <c r="Q269" s="253"/>
      <c r="R269" s="253"/>
      <c r="S269" s="253"/>
      <c r="T269" s="254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255" t="s">
        <v>126</v>
      </c>
      <c r="AU269" s="255" t="s">
        <v>86</v>
      </c>
      <c r="AV269" s="14" t="s">
        <v>86</v>
      </c>
      <c r="AW269" s="14" t="s">
        <v>32</v>
      </c>
      <c r="AX269" s="14" t="s">
        <v>84</v>
      </c>
      <c r="AY269" s="255" t="s">
        <v>118</v>
      </c>
    </row>
    <row r="270" s="2" customFormat="1" ht="24.15" customHeight="1">
      <c r="A270" s="39"/>
      <c r="B270" s="40"/>
      <c r="C270" s="220" t="s">
        <v>468</v>
      </c>
      <c r="D270" s="220" t="s">
        <v>120</v>
      </c>
      <c r="E270" s="221" t="s">
        <v>469</v>
      </c>
      <c r="F270" s="222" t="s">
        <v>470</v>
      </c>
      <c r="G270" s="223" t="s">
        <v>343</v>
      </c>
      <c r="H270" s="224">
        <v>10</v>
      </c>
      <c r="I270" s="225"/>
      <c r="J270" s="226">
        <f>ROUND(I270*H270,2)</f>
        <v>0</v>
      </c>
      <c r="K270" s="227"/>
      <c r="L270" s="45"/>
      <c r="M270" s="228" t="s">
        <v>1</v>
      </c>
      <c r="N270" s="229" t="s">
        <v>41</v>
      </c>
      <c r="O270" s="92"/>
      <c r="P270" s="230">
        <f>O270*H270</f>
        <v>0</v>
      </c>
      <c r="Q270" s="230">
        <v>0.030759999999999999</v>
      </c>
      <c r="R270" s="230">
        <f>Q270*H270</f>
        <v>0.30759999999999998</v>
      </c>
      <c r="S270" s="230">
        <v>0</v>
      </c>
      <c r="T270" s="231">
        <f>S270*H270</f>
        <v>0</v>
      </c>
      <c r="U270" s="39"/>
      <c r="V270" s="39"/>
      <c r="W270" s="39"/>
      <c r="X270" s="39"/>
      <c r="Y270" s="39"/>
      <c r="Z270" s="39"/>
      <c r="AA270" s="39"/>
      <c r="AB270" s="39"/>
      <c r="AC270" s="39"/>
      <c r="AD270" s="39"/>
      <c r="AE270" s="39"/>
      <c r="AR270" s="232" t="s">
        <v>124</v>
      </c>
      <c r="AT270" s="232" t="s">
        <v>120</v>
      </c>
      <c r="AU270" s="232" t="s">
        <v>86</v>
      </c>
      <c r="AY270" s="18" t="s">
        <v>118</v>
      </c>
      <c r="BE270" s="233">
        <f>IF(N270="základní",J270,0)</f>
        <v>0</v>
      </c>
      <c r="BF270" s="233">
        <f>IF(N270="snížená",J270,0)</f>
        <v>0</v>
      </c>
      <c r="BG270" s="233">
        <f>IF(N270="zákl. přenesená",J270,0)</f>
        <v>0</v>
      </c>
      <c r="BH270" s="233">
        <f>IF(N270="sníž. přenesená",J270,0)</f>
        <v>0</v>
      </c>
      <c r="BI270" s="233">
        <f>IF(N270="nulová",J270,0)</f>
        <v>0</v>
      </c>
      <c r="BJ270" s="18" t="s">
        <v>84</v>
      </c>
      <c r="BK270" s="233">
        <f>ROUND(I270*H270,2)</f>
        <v>0</v>
      </c>
      <c r="BL270" s="18" t="s">
        <v>124</v>
      </c>
      <c r="BM270" s="232" t="s">
        <v>471</v>
      </c>
    </row>
    <row r="271" s="14" customFormat="1">
      <c r="A271" s="14"/>
      <c r="B271" s="245"/>
      <c r="C271" s="246"/>
      <c r="D271" s="236" t="s">
        <v>126</v>
      </c>
      <c r="E271" s="247" t="s">
        <v>1</v>
      </c>
      <c r="F271" s="248" t="s">
        <v>189</v>
      </c>
      <c r="G271" s="246"/>
      <c r="H271" s="249">
        <v>10</v>
      </c>
      <c r="I271" s="250"/>
      <c r="J271" s="246"/>
      <c r="K271" s="246"/>
      <c r="L271" s="251"/>
      <c r="M271" s="252"/>
      <c r="N271" s="253"/>
      <c r="O271" s="253"/>
      <c r="P271" s="253"/>
      <c r="Q271" s="253"/>
      <c r="R271" s="253"/>
      <c r="S271" s="253"/>
      <c r="T271" s="254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T271" s="255" t="s">
        <v>126</v>
      </c>
      <c r="AU271" s="255" t="s">
        <v>86</v>
      </c>
      <c r="AV271" s="14" t="s">
        <v>86</v>
      </c>
      <c r="AW271" s="14" t="s">
        <v>32</v>
      </c>
      <c r="AX271" s="14" t="s">
        <v>84</v>
      </c>
      <c r="AY271" s="255" t="s">
        <v>118</v>
      </c>
    </row>
    <row r="272" s="2" customFormat="1" ht="24.15" customHeight="1">
      <c r="A272" s="39"/>
      <c r="B272" s="40"/>
      <c r="C272" s="278" t="s">
        <v>472</v>
      </c>
      <c r="D272" s="278" t="s">
        <v>164</v>
      </c>
      <c r="E272" s="279" t="s">
        <v>473</v>
      </c>
      <c r="F272" s="280" t="s">
        <v>474</v>
      </c>
      <c r="G272" s="281" t="s">
        <v>343</v>
      </c>
      <c r="H272" s="282">
        <v>10</v>
      </c>
      <c r="I272" s="283"/>
      <c r="J272" s="284">
        <f>ROUND(I272*H272,2)</f>
        <v>0</v>
      </c>
      <c r="K272" s="285"/>
      <c r="L272" s="286"/>
      <c r="M272" s="287" t="s">
        <v>1</v>
      </c>
      <c r="N272" s="288" t="s">
        <v>41</v>
      </c>
      <c r="O272" s="92"/>
      <c r="P272" s="230">
        <f>O272*H272</f>
        <v>0</v>
      </c>
      <c r="Q272" s="230">
        <v>0.070000000000000007</v>
      </c>
      <c r="R272" s="230">
        <f>Q272*H272</f>
        <v>0.70000000000000007</v>
      </c>
      <c r="S272" s="230">
        <v>0</v>
      </c>
      <c r="T272" s="231">
        <f>S272*H272</f>
        <v>0</v>
      </c>
      <c r="U272" s="39"/>
      <c r="V272" s="39"/>
      <c r="W272" s="39"/>
      <c r="X272" s="39"/>
      <c r="Y272" s="39"/>
      <c r="Z272" s="39"/>
      <c r="AA272" s="39"/>
      <c r="AB272" s="39"/>
      <c r="AC272" s="39"/>
      <c r="AD272" s="39"/>
      <c r="AE272" s="39"/>
      <c r="AR272" s="232" t="s">
        <v>168</v>
      </c>
      <c r="AT272" s="232" t="s">
        <v>164</v>
      </c>
      <c r="AU272" s="232" t="s">
        <v>86</v>
      </c>
      <c r="AY272" s="18" t="s">
        <v>118</v>
      </c>
      <c r="BE272" s="233">
        <f>IF(N272="základní",J272,0)</f>
        <v>0</v>
      </c>
      <c r="BF272" s="233">
        <f>IF(N272="snížená",J272,0)</f>
        <v>0</v>
      </c>
      <c r="BG272" s="233">
        <f>IF(N272="zákl. přenesená",J272,0)</f>
        <v>0</v>
      </c>
      <c r="BH272" s="233">
        <f>IF(N272="sníž. přenesená",J272,0)</f>
        <v>0</v>
      </c>
      <c r="BI272" s="233">
        <f>IF(N272="nulová",J272,0)</f>
        <v>0</v>
      </c>
      <c r="BJ272" s="18" t="s">
        <v>84</v>
      </c>
      <c r="BK272" s="233">
        <f>ROUND(I272*H272,2)</f>
        <v>0</v>
      </c>
      <c r="BL272" s="18" t="s">
        <v>124</v>
      </c>
      <c r="BM272" s="232" t="s">
        <v>475</v>
      </c>
    </row>
    <row r="273" s="14" customFormat="1">
      <c r="A273" s="14"/>
      <c r="B273" s="245"/>
      <c r="C273" s="246"/>
      <c r="D273" s="236" t="s">
        <v>126</v>
      </c>
      <c r="E273" s="247" t="s">
        <v>1</v>
      </c>
      <c r="F273" s="248" t="s">
        <v>189</v>
      </c>
      <c r="G273" s="246"/>
      <c r="H273" s="249">
        <v>10</v>
      </c>
      <c r="I273" s="250"/>
      <c r="J273" s="246"/>
      <c r="K273" s="246"/>
      <c r="L273" s="251"/>
      <c r="M273" s="252"/>
      <c r="N273" s="253"/>
      <c r="O273" s="253"/>
      <c r="P273" s="253"/>
      <c r="Q273" s="253"/>
      <c r="R273" s="253"/>
      <c r="S273" s="253"/>
      <c r="T273" s="254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255" t="s">
        <v>126</v>
      </c>
      <c r="AU273" s="255" t="s">
        <v>86</v>
      </c>
      <c r="AV273" s="14" t="s">
        <v>86</v>
      </c>
      <c r="AW273" s="14" t="s">
        <v>32</v>
      </c>
      <c r="AX273" s="14" t="s">
        <v>84</v>
      </c>
      <c r="AY273" s="255" t="s">
        <v>118</v>
      </c>
    </row>
    <row r="274" s="2" customFormat="1" ht="24.15" customHeight="1">
      <c r="A274" s="39"/>
      <c r="B274" s="40"/>
      <c r="C274" s="220" t="s">
        <v>476</v>
      </c>
      <c r="D274" s="220" t="s">
        <v>120</v>
      </c>
      <c r="E274" s="221" t="s">
        <v>477</v>
      </c>
      <c r="F274" s="222" t="s">
        <v>478</v>
      </c>
      <c r="G274" s="223" t="s">
        <v>343</v>
      </c>
      <c r="H274" s="224">
        <v>10</v>
      </c>
      <c r="I274" s="225"/>
      <c r="J274" s="226">
        <f>ROUND(I274*H274,2)</f>
        <v>0</v>
      </c>
      <c r="K274" s="227"/>
      <c r="L274" s="45"/>
      <c r="M274" s="228" t="s">
        <v>1</v>
      </c>
      <c r="N274" s="229" t="s">
        <v>41</v>
      </c>
      <c r="O274" s="92"/>
      <c r="P274" s="230">
        <f>O274*H274</f>
        <v>0</v>
      </c>
      <c r="Q274" s="230">
        <v>0.030759999999999999</v>
      </c>
      <c r="R274" s="230">
        <f>Q274*H274</f>
        <v>0.30759999999999998</v>
      </c>
      <c r="S274" s="230">
        <v>0</v>
      </c>
      <c r="T274" s="231">
        <f>S274*H274</f>
        <v>0</v>
      </c>
      <c r="U274" s="39"/>
      <c r="V274" s="39"/>
      <c r="W274" s="39"/>
      <c r="X274" s="39"/>
      <c r="Y274" s="39"/>
      <c r="Z274" s="39"/>
      <c r="AA274" s="39"/>
      <c r="AB274" s="39"/>
      <c r="AC274" s="39"/>
      <c r="AD274" s="39"/>
      <c r="AE274" s="39"/>
      <c r="AR274" s="232" t="s">
        <v>124</v>
      </c>
      <c r="AT274" s="232" t="s">
        <v>120</v>
      </c>
      <c r="AU274" s="232" t="s">
        <v>86</v>
      </c>
      <c r="AY274" s="18" t="s">
        <v>118</v>
      </c>
      <c r="BE274" s="233">
        <f>IF(N274="základní",J274,0)</f>
        <v>0</v>
      </c>
      <c r="BF274" s="233">
        <f>IF(N274="snížená",J274,0)</f>
        <v>0</v>
      </c>
      <c r="BG274" s="233">
        <f>IF(N274="zákl. přenesená",J274,0)</f>
        <v>0</v>
      </c>
      <c r="BH274" s="233">
        <f>IF(N274="sníž. přenesená",J274,0)</f>
        <v>0</v>
      </c>
      <c r="BI274" s="233">
        <f>IF(N274="nulová",J274,0)</f>
        <v>0</v>
      </c>
      <c r="BJ274" s="18" t="s">
        <v>84</v>
      </c>
      <c r="BK274" s="233">
        <f>ROUND(I274*H274,2)</f>
        <v>0</v>
      </c>
      <c r="BL274" s="18" t="s">
        <v>124</v>
      </c>
      <c r="BM274" s="232" t="s">
        <v>479</v>
      </c>
    </row>
    <row r="275" s="14" customFormat="1">
      <c r="A275" s="14"/>
      <c r="B275" s="245"/>
      <c r="C275" s="246"/>
      <c r="D275" s="236" t="s">
        <v>126</v>
      </c>
      <c r="E275" s="247" t="s">
        <v>1</v>
      </c>
      <c r="F275" s="248" t="s">
        <v>189</v>
      </c>
      <c r="G275" s="246"/>
      <c r="H275" s="249">
        <v>10</v>
      </c>
      <c r="I275" s="250"/>
      <c r="J275" s="246"/>
      <c r="K275" s="246"/>
      <c r="L275" s="251"/>
      <c r="M275" s="252"/>
      <c r="N275" s="253"/>
      <c r="O275" s="253"/>
      <c r="P275" s="253"/>
      <c r="Q275" s="253"/>
      <c r="R275" s="253"/>
      <c r="S275" s="253"/>
      <c r="T275" s="254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255" t="s">
        <v>126</v>
      </c>
      <c r="AU275" s="255" t="s">
        <v>86</v>
      </c>
      <c r="AV275" s="14" t="s">
        <v>86</v>
      </c>
      <c r="AW275" s="14" t="s">
        <v>32</v>
      </c>
      <c r="AX275" s="14" t="s">
        <v>84</v>
      </c>
      <c r="AY275" s="255" t="s">
        <v>118</v>
      </c>
    </row>
    <row r="276" s="2" customFormat="1" ht="24.15" customHeight="1">
      <c r="A276" s="39"/>
      <c r="B276" s="40"/>
      <c r="C276" s="278" t="s">
        <v>480</v>
      </c>
      <c r="D276" s="278" t="s">
        <v>164</v>
      </c>
      <c r="E276" s="279" t="s">
        <v>481</v>
      </c>
      <c r="F276" s="280" t="s">
        <v>482</v>
      </c>
      <c r="G276" s="281" t="s">
        <v>343</v>
      </c>
      <c r="H276" s="282">
        <v>10</v>
      </c>
      <c r="I276" s="283"/>
      <c r="J276" s="284">
        <f>ROUND(I276*H276,2)</f>
        <v>0</v>
      </c>
      <c r="K276" s="285"/>
      <c r="L276" s="286"/>
      <c r="M276" s="287" t="s">
        <v>1</v>
      </c>
      <c r="N276" s="288" t="s">
        <v>41</v>
      </c>
      <c r="O276" s="92"/>
      <c r="P276" s="230">
        <f>O276*H276</f>
        <v>0</v>
      </c>
      <c r="Q276" s="230">
        <v>0.075999999999999998</v>
      </c>
      <c r="R276" s="230">
        <f>Q276*H276</f>
        <v>0.76000000000000001</v>
      </c>
      <c r="S276" s="230">
        <v>0</v>
      </c>
      <c r="T276" s="231">
        <f>S276*H276</f>
        <v>0</v>
      </c>
      <c r="U276" s="39"/>
      <c r="V276" s="39"/>
      <c r="W276" s="39"/>
      <c r="X276" s="39"/>
      <c r="Y276" s="39"/>
      <c r="Z276" s="39"/>
      <c r="AA276" s="39"/>
      <c r="AB276" s="39"/>
      <c r="AC276" s="39"/>
      <c r="AD276" s="39"/>
      <c r="AE276" s="39"/>
      <c r="AR276" s="232" t="s">
        <v>168</v>
      </c>
      <c r="AT276" s="232" t="s">
        <v>164</v>
      </c>
      <c r="AU276" s="232" t="s">
        <v>86</v>
      </c>
      <c r="AY276" s="18" t="s">
        <v>118</v>
      </c>
      <c r="BE276" s="233">
        <f>IF(N276="základní",J276,0)</f>
        <v>0</v>
      </c>
      <c r="BF276" s="233">
        <f>IF(N276="snížená",J276,0)</f>
        <v>0</v>
      </c>
      <c r="BG276" s="233">
        <f>IF(N276="zákl. přenesená",J276,0)</f>
        <v>0</v>
      </c>
      <c r="BH276" s="233">
        <f>IF(N276="sníž. přenesená",J276,0)</f>
        <v>0</v>
      </c>
      <c r="BI276" s="233">
        <f>IF(N276="nulová",J276,0)</f>
        <v>0</v>
      </c>
      <c r="BJ276" s="18" t="s">
        <v>84</v>
      </c>
      <c r="BK276" s="233">
        <f>ROUND(I276*H276,2)</f>
        <v>0</v>
      </c>
      <c r="BL276" s="18" t="s">
        <v>124</v>
      </c>
      <c r="BM276" s="232" t="s">
        <v>483</v>
      </c>
    </row>
    <row r="277" s="14" customFormat="1">
      <c r="A277" s="14"/>
      <c r="B277" s="245"/>
      <c r="C277" s="246"/>
      <c r="D277" s="236" t="s">
        <v>126</v>
      </c>
      <c r="E277" s="247" t="s">
        <v>1</v>
      </c>
      <c r="F277" s="248" t="s">
        <v>189</v>
      </c>
      <c r="G277" s="246"/>
      <c r="H277" s="249">
        <v>10</v>
      </c>
      <c r="I277" s="250"/>
      <c r="J277" s="246"/>
      <c r="K277" s="246"/>
      <c r="L277" s="251"/>
      <c r="M277" s="252"/>
      <c r="N277" s="253"/>
      <c r="O277" s="253"/>
      <c r="P277" s="253"/>
      <c r="Q277" s="253"/>
      <c r="R277" s="253"/>
      <c r="S277" s="253"/>
      <c r="T277" s="254"/>
      <c r="U277" s="14"/>
      <c r="V277" s="14"/>
      <c r="W277" s="14"/>
      <c r="X277" s="14"/>
      <c r="Y277" s="14"/>
      <c r="Z277" s="14"/>
      <c r="AA277" s="14"/>
      <c r="AB277" s="14"/>
      <c r="AC277" s="14"/>
      <c r="AD277" s="14"/>
      <c r="AE277" s="14"/>
      <c r="AT277" s="255" t="s">
        <v>126</v>
      </c>
      <c r="AU277" s="255" t="s">
        <v>86</v>
      </c>
      <c r="AV277" s="14" t="s">
        <v>86</v>
      </c>
      <c r="AW277" s="14" t="s">
        <v>32</v>
      </c>
      <c r="AX277" s="14" t="s">
        <v>84</v>
      </c>
      <c r="AY277" s="255" t="s">
        <v>118</v>
      </c>
    </row>
    <row r="278" s="2" customFormat="1" ht="24.15" customHeight="1">
      <c r="A278" s="39"/>
      <c r="B278" s="40"/>
      <c r="C278" s="220" t="s">
        <v>455</v>
      </c>
      <c r="D278" s="220" t="s">
        <v>120</v>
      </c>
      <c r="E278" s="221" t="s">
        <v>484</v>
      </c>
      <c r="F278" s="222" t="s">
        <v>485</v>
      </c>
      <c r="G278" s="223" t="s">
        <v>343</v>
      </c>
      <c r="H278" s="224">
        <v>10</v>
      </c>
      <c r="I278" s="225"/>
      <c r="J278" s="226">
        <f>ROUND(I278*H278,2)</f>
        <v>0</v>
      </c>
      <c r="K278" s="227"/>
      <c r="L278" s="45"/>
      <c r="M278" s="228" t="s">
        <v>1</v>
      </c>
      <c r="N278" s="229" t="s">
        <v>41</v>
      </c>
      <c r="O278" s="92"/>
      <c r="P278" s="230">
        <f>O278*H278</f>
        <v>0</v>
      </c>
      <c r="Q278" s="230">
        <v>0.030759999999999999</v>
      </c>
      <c r="R278" s="230">
        <f>Q278*H278</f>
        <v>0.30759999999999998</v>
      </c>
      <c r="S278" s="230">
        <v>0</v>
      </c>
      <c r="T278" s="231">
        <f>S278*H278</f>
        <v>0</v>
      </c>
      <c r="U278" s="39"/>
      <c r="V278" s="39"/>
      <c r="W278" s="39"/>
      <c r="X278" s="39"/>
      <c r="Y278" s="39"/>
      <c r="Z278" s="39"/>
      <c r="AA278" s="39"/>
      <c r="AB278" s="39"/>
      <c r="AC278" s="39"/>
      <c r="AD278" s="39"/>
      <c r="AE278" s="39"/>
      <c r="AR278" s="232" t="s">
        <v>124</v>
      </c>
      <c r="AT278" s="232" t="s">
        <v>120</v>
      </c>
      <c r="AU278" s="232" t="s">
        <v>86</v>
      </c>
      <c r="AY278" s="18" t="s">
        <v>118</v>
      </c>
      <c r="BE278" s="233">
        <f>IF(N278="základní",J278,0)</f>
        <v>0</v>
      </c>
      <c r="BF278" s="233">
        <f>IF(N278="snížená",J278,0)</f>
        <v>0</v>
      </c>
      <c r="BG278" s="233">
        <f>IF(N278="zákl. přenesená",J278,0)</f>
        <v>0</v>
      </c>
      <c r="BH278" s="233">
        <f>IF(N278="sníž. přenesená",J278,0)</f>
        <v>0</v>
      </c>
      <c r="BI278" s="233">
        <f>IF(N278="nulová",J278,0)</f>
        <v>0</v>
      </c>
      <c r="BJ278" s="18" t="s">
        <v>84</v>
      </c>
      <c r="BK278" s="233">
        <f>ROUND(I278*H278,2)</f>
        <v>0</v>
      </c>
      <c r="BL278" s="18" t="s">
        <v>124</v>
      </c>
      <c r="BM278" s="232" t="s">
        <v>486</v>
      </c>
    </row>
    <row r="279" s="14" customFormat="1">
      <c r="A279" s="14"/>
      <c r="B279" s="245"/>
      <c r="C279" s="246"/>
      <c r="D279" s="236" t="s">
        <v>126</v>
      </c>
      <c r="E279" s="247" t="s">
        <v>1</v>
      </c>
      <c r="F279" s="248" t="s">
        <v>189</v>
      </c>
      <c r="G279" s="246"/>
      <c r="H279" s="249">
        <v>10</v>
      </c>
      <c r="I279" s="250"/>
      <c r="J279" s="246"/>
      <c r="K279" s="246"/>
      <c r="L279" s="251"/>
      <c r="M279" s="252"/>
      <c r="N279" s="253"/>
      <c r="O279" s="253"/>
      <c r="P279" s="253"/>
      <c r="Q279" s="253"/>
      <c r="R279" s="253"/>
      <c r="S279" s="253"/>
      <c r="T279" s="254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T279" s="255" t="s">
        <v>126</v>
      </c>
      <c r="AU279" s="255" t="s">
        <v>86</v>
      </c>
      <c r="AV279" s="14" t="s">
        <v>86</v>
      </c>
      <c r="AW279" s="14" t="s">
        <v>32</v>
      </c>
      <c r="AX279" s="14" t="s">
        <v>84</v>
      </c>
      <c r="AY279" s="255" t="s">
        <v>118</v>
      </c>
    </row>
    <row r="280" s="2" customFormat="1" ht="33" customHeight="1">
      <c r="A280" s="39"/>
      <c r="B280" s="40"/>
      <c r="C280" s="278" t="s">
        <v>487</v>
      </c>
      <c r="D280" s="278" t="s">
        <v>164</v>
      </c>
      <c r="E280" s="279" t="s">
        <v>488</v>
      </c>
      <c r="F280" s="280" t="s">
        <v>489</v>
      </c>
      <c r="G280" s="281" t="s">
        <v>343</v>
      </c>
      <c r="H280" s="282">
        <v>10</v>
      </c>
      <c r="I280" s="283"/>
      <c r="J280" s="284">
        <f>ROUND(I280*H280,2)</f>
        <v>0</v>
      </c>
      <c r="K280" s="285"/>
      <c r="L280" s="286"/>
      <c r="M280" s="287" t="s">
        <v>1</v>
      </c>
      <c r="N280" s="288" t="s">
        <v>41</v>
      </c>
      <c r="O280" s="92"/>
      <c r="P280" s="230">
        <f>O280*H280</f>
        <v>0</v>
      </c>
      <c r="Q280" s="230">
        <v>0.17000000000000001</v>
      </c>
      <c r="R280" s="230">
        <f>Q280*H280</f>
        <v>1.7000000000000002</v>
      </c>
      <c r="S280" s="230">
        <v>0</v>
      </c>
      <c r="T280" s="231">
        <f>S280*H280</f>
        <v>0</v>
      </c>
      <c r="U280" s="39"/>
      <c r="V280" s="39"/>
      <c r="W280" s="39"/>
      <c r="X280" s="39"/>
      <c r="Y280" s="39"/>
      <c r="Z280" s="39"/>
      <c r="AA280" s="39"/>
      <c r="AB280" s="39"/>
      <c r="AC280" s="39"/>
      <c r="AD280" s="39"/>
      <c r="AE280" s="39"/>
      <c r="AR280" s="232" t="s">
        <v>168</v>
      </c>
      <c r="AT280" s="232" t="s">
        <v>164</v>
      </c>
      <c r="AU280" s="232" t="s">
        <v>86</v>
      </c>
      <c r="AY280" s="18" t="s">
        <v>118</v>
      </c>
      <c r="BE280" s="233">
        <f>IF(N280="základní",J280,0)</f>
        <v>0</v>
      </c>
      <c r="BF280" s="233">
        <f>IF(N280="snížená",J280,0)</f>
        <v>0</v>
      </c>
      <c r="BG280" s="233">
        <f>IF(N280="zákl. přenesená",J280,0)</f>
        <v>0</v>
      </c>
      <c r="BH280" s="233">
        <f>IF(N280="sníž. přenesená",J280,0)</f>
        <v>0</v>
      </c>
      <c r="BI280" s="233">
        <f>IF(N280="nulová",J280,0)</f>
        <v>0</v>
      </c>
      <c r="BJ280" s="18" t="s">
        <v>84</v>
      </c>
      <c r="BK280" s="233">
        <f>ROUND(I280*H280,2)</f>
        <v>0</v>
      </c>
      <c r="BL280" s="18" t="s">
        <v>124</v>
      </c>
      <c r="BM280" s="232" t="s">
        <v>490</v>
      </c>
    </row>
    <row r="281" s="14" customFormat="1">
      <c r="A281" s="14"/>
      <c r="B281" s="245"/>
      <c r="C281" s="246"/>
      <c r="D281" s="236" t="s">
        <v>126</v>
      </c>
      <c r="E281" s="247" t="s">
        <v>1</v>
      </c>
      <c r="F281" s="248" t="s">
        <v>189</v>
      </c>
      <c r="G281" s="246"/>
      <c r="H281" s="249">
        <v>10</v>
      </c>
      <c r="I281" s="250"/>
      <c r="J281" s="246"/>
      <c r="K281" s="246"/>
      <c r="L281" s="251"/>
      <c r="M281" s="252"/>
      <c r="N281" s="253"/>
      <c r="O281" s="253"/>
      <c r="P281" s="253"/>
      <c r="Q281" s="253"/>
      <c r="R281" s="253"/>
      <c r="S281" s="253"/>
      <c r="T281" s="254"/>
      <c r="U281" s="14"/>
      <c r="V281" s="14"/>
      <c r="W281" s="14"/>
      <c r="X281" s="14"/>
      <c r="Y281" s="14"/>
      <c r="Z281" s="14"/>
      <c r="AA281" s="14"/>
      <c r="AB281" s="14"/>
      <c r="AC281" s="14"/>
      <c r="AD281" s="14"/>
      <c r="AE281" s="14"/>
      <c r="AT281" s="255" t="s">
        <v>126</v>
      </c>
      <c r="AU281" s="255" t="s">
        <v>86</v>
      </c>
      <c r="AV281" s="14" t="s">
        <v>86</v>
      </c>
      <c r="AW281" s="14" t="s">
        <v>32</v>
      </c>
      <c r="AX281" s="14" t="s">
        <v>84</v>
      </c>
      <c r="AY281" s="255" t="s">
        <v>118</v>
      </c>
    </row>
    <row r="282" s="2" customFormat="1" ht="24.15" customHeight="1">
      <c r="A282" s="39"/>
      <c r="B282" s="40"/>
      <c r="C282" s="220" t="s">
        <v>491</v>
      </c>
      <c r="D282" s="220" t="s">
        <v>120</v>
      </c>
      <c r="E282" s="221" t="s">
        <v>492</v>
      </c>
      <c r="F282" s="222" t="s">
        <v>493</v>
      </c>
      <c r="G282" s="223" t="s">
        <v>343</v>
      </c>
      <c r="H282" s="224">
        <v>10</v>
      </c>
      <c r="I282" s="225"/>
      <c r="J282" s="226">
        <f>ROUND(I282*H282,2)</f>
        <v>0</v>
      </c>
      <c r="K282" s="227"/>
      <c r="L282" s="45"/>
      <c r="M282" s="228" t="s">
        <v>1</v>
      </c>
      <c r="N282" s="229" t="s">
        <v>41</v>
      </c>
      <c r="O282" s="92"/>
      <c r="P282" s="230">
        <f>O282*H282</f>
        <v>0</v>
      </c>
      <c r="Q282" s="230">
        <v>0.21734000000000001</v>
      </c>
      <c r="R282" s="230">
        <f>Q282*H282</f>
        <v>2.1734</v>
      </c>
      <c r="S282" s="230">
        <v>0</v>
      </c>
      <c r="T282" s="231">
        <f>S282*H282</f>
        <v>0</v>
      </c>
      <c r="U282" s="39"/>
      <c r="V282" s="39"/>
      <c r="W282" s="39"/>
      <c r="X282" s="39"/>
      <c r="Y282" s="39"/>
      <c r="Z282" s="39"/>
      <c r="AA282" s="39"/>
      <c r="AB282" s="39"/>
      <c r="AC282" s="39"/>
      <c r="AD282" s="39"/>
      <c r="AE282" s="39"/>
      <c r="AR282" s="232" t="s">
        <v>124</v>
      </c>
      <c r="AT282" s="232" t="s">
        <v>120</v>
      </c>
      <c r="AU282" s="232" t="s">
        <v>86</v>
      </c>
      <c r="AY282" s="18" t="s">
        <v>118</v>
      </c>
      <c r="BE282" s="233">
        <f>IF(N282="základní",J282,0)</f>
        <v>0</v>
      </c>
      <c r="BF282" s="233">
        <f>IF(N282="snížená",J282,0)</f>
        <v>0</v>
      </c>
      <c r="BG282" s="233">
        <f>IF(N282="zákl. přenesená",J282,0)</f>
        <v>0</v>
      </c>
      <c r="BH282" s="233">
        <f>IF(N282="sníž. přenesená",J282,0)</f>
        <v>0</v>
      </c>
      <c r="BI282" s="233">
        <f>IF(N282="nulová",J282,0)</f>
        <v>0</v>
      </c>
      <c r="BJ282" s="18" t="s">
        <v>84</v>
      </c>
      <c r="BK282" s="233">
        <f>ROUND(I282*H282,2)</f>
        <v>0</v>
      </c>
      <c r="BL282" s="18" t="s">
        <v>124</v>
      </c>
      <c r="BM282" s="232" t="s">
        <v>494</v>
      </c>
    </row>
    <row r="283" s="14" customFormat="1">
      <c r="A283" s="14"/>
      <c r="B283" s="245"/>
      <c r="C283" s="246"/>
      <c r="D283" s="236" t="s">
        <v>126</v>
      </c>
      <c r="E283" s="247" t="s">
        <v>1</v>
      </c>
      <c r="F283" s="248" t="s">
        <v>189</v>
      </c>
      <c r="G283" s="246"/>
      <c r="H283" s="249">
        <v>10</v>
      </c>
      <c r="I283" s="250"/>
      <c r="J283" s="246"/>
      <c r="K283" s="246"/>
      <c r="L283" s="251"/>
      <c r="M283" s="252"/>
      <c r="N283" s="253"/>
      <c r="O283" s="253"/>
      <c r="P283" s="253"/>
      <c r="Q283" s="253"/>
      <c r="R283" s="253"/>
      <c r="S283" s="253"/>
      <c r="T283" s="254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T283" s="255" t="s">
        <v>126</v>
      </c>
      <c r="AU283" s="255" t="s">
        <v>86</v>
      </c>
      <c r="AV283" s="14" t="s">
        <v>86</v>
      </c>
      <c r="AW283" s="14" t="s">
        <v>32</v>
      </c>
      <c r="AX283" s="14" t="s">
        <v>84</v>
      </c>
      <c r="AY283" s="255" t="s">
        <v>118</v>
      </c>
    </row>
    <row r="284" s="2" customFormat="1" ht="16.5" customHeight="1">
      <c r="A284" s="39"/>
      <c r="B284" s="40"/>
      <c r="C284" s="278" t="s">
        <v>495</v>
      </c>
      <c r="D284" s="278" t="s">
        <v>164</v>
      </c>
      <c r="E284" s="279" t="s">
        <v>496</v>
      </c>
      <c r="F284" s="280" t="s">
        <v>497</v>
      </c>
      <c r="G284" s="281" t="s">
        <v>343</v>
      </c>
      <c r="H284" s="282">
        <v>10</v>
      </c>
      <c r="I284" s="283"/>
      <c r="J284" s="284">
        <f>ROUND(I284*H284,2)</f>
        <v>0</v>
      </c>
      <c r="K284" s="285"/>
      <c r="L284" s="286"/>
      <c r="M284" s="287" t="s">
        <v>1</v>
      </c>
      <c r="N284" s="288" t="s">
        <v>41</v>
      </c>
      <c r="O284" s="92"/>
      <c r="P284" s="230">
        <f>O284*H284</f>
        <v>0</v>
      </c>
      <c r="Q284" s="230">
        <v>0.052400000000000002</v>
      </c>
      <c r="R284" s="230">
        <f>Q284*H284</f>
        <v>0.52400000000000002</v>
      </c>
      <c r="S284" s="230">
        <v>0</v>
      </c>
      <c r="T284" s="231">
        <f>S284*H284</f>
        <v>0</v>
      </c>
      <c r="U284" s="39"/>
      <c r="V284" s="39"/>
      <c r="W284" s="39"/>
      <c r="X284" s="39"/>
      <c r="Y284" s="39"/>
      <c r="Z284" s="39"/>
      <c r="AA284" s="39"/>
      <c r="AB284" s="39"/>
      <c r="AC284" s="39"/>
      <c r="AD284" s="39"/>
      <c r="AE284" s="39"/>
      <c r="AR284" s="232" t="s">
        <v>168</v>
      </c>
      <c r="AT284" s="232" t="s">
        <v>164</v>
      </c>
      <c r="AU284" s="232" t="s">
        <v>86</v>
      </c>
      <c r="AY284" s="18" t="s">
        <v>118</v>
      </c>
      <c r="BE284" s="233">
        <f>IF(N284="základní",J284,0)</f>
        <v>0</v>
      </c>
      <c r="BF284" s="233">
        <f>IF(N284="snížená",J284,0)</f>
        <v>0</v>
      </c>
      <c r="BG284" s="233">
        <f>IF(N284="zákl. přenesená",J284,0)</f>
        <v>0</v>
      </c>
      <c r="BH284" s="233">
        <f>IF(N284="sníž. přenesená",J284,0)</f>
        <v>0</v>
      </c>
      <c r="BI284" s="233">
        <f>IF(N284="nulová",J284,0)</f>
        <v>0</v>
      </c>
      <c r="BJ284" s="18" t="s">
        <v>84</v>
      </c>
      <c r="BK284" s="233">
        <f>ROUND(I284*H284,2)</f>
        <v>0</v>
      </c>
      <c r="BL284" s="18" t="s">
        <v>124</v>
      </c>
      <c r="BM284" s="232" t="s">
        <v>498</v>
      </c>
    </row>
    <row r="285" s="14" customFormat="1">
      <c r="A285" s="14"/>
      <c r="B285" s="245"/>
      <c r="C285" s="246"/>
      <c r="D285" s="236" t="s">
        <v>126</v>
      </c>
      <c r="E285" s="247" t="s">
        <v>1</v>
      </c>
      <c r="F285" s="248" t="s">
        <v>189</v>
      </c>
      <c r="G285" s="246"/>
      <c r="H285" s="249">
        <v>10</v>
      </c>
      <c r="I285" s="250"/>
      <c r="J285" s="246"/>
      <c r="K285" s="246"/>
      <c r="L285" s="251"/>
      <c r="M285" s="252"/>
      <c r="N285" s="253"/>
      <c r="O285" s="253"/>
      <c r="P285" s="253"/>
      <c r="Q285" s="253"/>
      <c r="R285" s="253"/>
      <c r="S285" s="253"/>
      <c r="T285" s="254"/>
      <c r="U285" s="14"/>
      <c r="V285" s="14"/>
      <c r="W285" s="14"/>
      <c r="X285" s="14"/>
      <c r="Y285" s="14"/>
      <c r="Z285" s="14"/>
      <c r="AA285" s="14"/>
      <c r="AB285" s="14"/>
      <c r="AC285" s="14"/>
      <c r="AD285" s="14"/>
      <c r="AE285" s="14"/>
      <c r="AT285" s="255" t="s">
        <v>126</v>
      </c>
      <c r="AU285" s="255" t="s">
        <v>86</v>
      </c>
      <c r="AV285" s="14" t="s">
        <v>86</v>
      </c>
      <c r="AW285" s="14" t="s">
        <v>32</v>
      </c>
      <c r="AX285" s="14" t="s">
        <v>84</v>
      </c>
      <c r="AY285" s="255" t="s">
        <v>118</v>
      </c>
    </row>
    <row r="286" s="2" customFormat="1" ht="16.5" customHeight="1">
      <c r="A286" s="39"/>
      <c r="B286" s="40"/>
      <c r="C286" s="278" t="s">
        <v>499</v>
      </c>
      <c r="D286" s="278" t="s">
        <v>164</v>
      </c>
      <c r="E286" s="279" t="s">
        <v>500</v>
      </c>
      <c r="F286" s="280" t="s">
        <v>501</v>
      </c>
      <c r="G286" s="281" t="s">
        <v>343</v>
      </c>
      <c r="H286" s="282">
        <v>10</v>
      </c>
      <c r="I286" s="283"/>
      <c r="J286" s="284">
        <f>ROUND(I286*H286,2)</f>
        <v>0</v>
      </c>
      <c r="K286" s="285"/>
      <c r="L286" s="286"/>
      <c r="M286" s="287" t="s">
        <v>1</v>
      </c>
      <c r="N286" s="288" t="s">
        <v>41</v>
      </c>
      <c r="O286" s="92"/>
      <c r="P286" s="230">
        <f>O286*H286</f>
        <v>0</v>
      </c>
      <c r="Q286" s="230">
        <v>0.0071999999999999998</v>
      </c>
      <c r="R286" s="230">
        <f>Q286*H286</f>
        <v>0.071999999999999995</v>
      </c>
      <c r="S286" s="230">
        <v>0</v>
      </c>
      <c r="T286" s="231">
        <f>S286*H286</f>
        <v>0</v>
      </c>
      <c r="U286" s="39"/>
      <c r="V286" s="39"/>
      <c r="W286" s="39"/>
      <c r="X286" s="39"/>
      <c r="Y286" s="39"/>
      <c r="Z286" s="39"/>
      <c r="AA286" s="39"/>
      <c r="AB286" s="39"/>
      <c r="AC286" s="39"/>
      <c r="AD286" s="39"/>
      <c r="AE286" s="39"/>
      <c r="AR286" s="232" t="s">
        <v>168</v>
      </c>
      <c r="AT286" s="232" t="s">
        <v>164</v>
      </c>
      <c r="AU286" s="232" t="s">
        <v>86</v>
      </c>
      <c r="AY286" s="18" t="s">
        <v>118</v>
      </c>
      <c r="BE286" s="233">
        <f>IF(N286="základní",J286,0)</f>
        <v>0</v>
      </c>
      <c r="BF286" s="233">
        <f>IF(N286="snížená",J286,0)</f>
        <v>0</v>
      </c>
      <c r="BG286" s="233">
        <f>IF(N286="zákl. přenesená",J286,0)</f>
        <v>0</v>
      </c>
      <c r="BH286" s="233">
        <f>IF(N286="sníž. přenesená",J286,0)</f>
        <v>0</v>
      </c>
      <c r="BI286" s="233">
        <f>IF(N286="nulová",J286,0)</f>
        <v>0</v>
      </c>
      <c r="BJ286" s="18" t="s">
        <v>84</v>
      </c>
      <c r="BK286" s="233">
        <f>ROUND(I286*H286,2)</f>
        <v>0</v>
      </c>
      <c r="BL286" s="18" t="s">
        <v>124</v>
      </c>
      <c r="BM286" s="232" t="s">
        <v>502</v>
      </c>
    </row>
    <row r="287" s="14" customFormat="1">
      <c r="A287" s="14"/>
      <c r="B287" s="245"/>
      <c r="C287" s="246"/>
      <c r="D287" s="236" t="s">
        <v>126</v>
      </c>
      <c r="E287" s="247" t="s">
        <v>1</v>
      </c>
      <c r="F287" s="248" t="s">
        <v>189</v>
      </c>
      <c r="G287" s="246"/>
      <c r="H287" s="249">
        <v>10</v>
      </c>
      <c r="I287" s="250"/>
      <c r="J287" s="246"/>
      <c r="K287" s="246"/>
      <c r="L287" s="251"/>
      <c r="M287" s="252"/>
      <c r="N287" s="253"/>
      <c r="O287" s="253"/>
      <c r="P287" s="253"/>
      <c r="Q287" s="253"/>
      <c r="R287" s="253"/>
      <c r="S287" s="253"/>
      <c r="T287" s="254"/>
      <c r="U287" s="14"/>
      <c r="V287" s="14"/>
      <c r="W287" s="14"/>
      <c r="X287" s="14"/>
      <c r="Y287" s="14"/>
      <c r="Z287" s="14"/>
      <c r="AA287" s="14"/>
      <c r="AB287" s="14"/>
      <c r="AC287" s="14"/>
      <c r="AD287" s="14"/>
      <c r="AE287" s="14"/>
      <c r="AT287" s="255" t="s">
        <v>126</v>
      </c>
      <c r="AU287" s="255" t="s">
        <v>86</v>
      </c>
      <c r="AV287" s="14" t="s">
        <v>86</v>
      </c>
      <c r="AW287" s="14" t="s">
        <v>32</v>
      </c>
      <c r="AX287" s="14" t="s">
        <v>84</v>
      </c>
      <c r="AY287" s="255" t="s">
        <v>118</v>
      </c>
    </row>
    <row r="288" s="2" customFormat="1" ht="21.75" customHeight="1">
      <c r="A288" s="39"/>
      <c r="B288" s="40"/>
      <c r="C288" s="220" t="s">
        <v>503</v>
      </c>
      <c r="D288" s="220" t="s">
        <v>120</v>
      </c>
      <c r="E288" s="221" t="s">
        <v>504</v>
      </c>
      <c r="F288" s="222" t="s">
        <v>505</v>
      </c>
      <c r="G288" s="223" t="s">
        <v>453</v>
      </c>
      <c r="H288" s="224">
        <v>50</v>
      </c>
      <c r="I288" s="225"/>
      <c r="J288" s="226">
        <f>ROUND(I288*H288,2)</f>
        <v>0</v>
      </c>
      <c r="K288" s="227"/>
      <c r="L288" s="45"/>
      <c r="M288" s="228" t="s">
        <v>1</v>
      </c>
      <c r="N288" s="229" t="s">
        <v>41</v>
      </c>
      <c r="O288" s="92"/>
      <c r="P288" s="230">
        <f>O288*H288</f>
        <v>0</v>
      </c>
      <c r="Q288" s="230">
        <v>0.00012999999999999999</v>
      </c>
      <c r="R288" s="230">
        <f>Q288*H288</f>
        <v>0.0064999999999999997</v>
      </c>
      <c r="S288" s="230">
        <v>0</v>
      </c>
      <c r="T288" s="231">
        <f>S288*H288</f>
        <v>0</v>
      </c>
      <c r="U288" s="39"/>
      <c r="V288" s="39"/>
      <c r="W288" s="39"/>
      <c r="X288" s="39"/>
      <c r="Y288" s="39"/>
      <c r="Z288" s="39"/>
      <c r="AA288" s="39"/>
      <c r="AB288" s="39"/>
      <c r="AC288" s="39"/>
      <c r="AD288" s="39"/>
      <c r="AE288" s="39"/>
      <c r="AR288" s="232" t="s">
        <v>124</v>
      </c>
      <c r="AT288" s="232" t="s">
        <v>120</v>
      </c>
      <c r="AU288" s="232" t="s">
        <v>86</v>
      </c>
      <c r="AY288" s="18" t="s">
        <v>118</v>
      </c>
      <c r="BE288" s="233">
        <f>IF(N288="základní",J288,0)</f>
        <v>0</v>
      </c>
      <c r="BF288" s="233">
        <f>IF(N288="snížená",J288,0)</f>
        <v>0</v>
      </c>
      <c r="BG288" s="233">
        <f>IF(N288="zákl. přenesená",J288,0)</f>
        <v>0</v>
      </c>
      <c r="BH288" s="233">
        <f>IF(N288="sníž. přenesená",J288,0)</f>
        <v>0</v>
      </c>
      <c r="BI288" s="233">
        <f>IF(N288="nulová",J288,0)</f>
        <v>0</v>
      </c>
      <c r="BJ288" s="18" t="s">
        <v>84</v>
      </c>
      <c r="BK288" s="233">
        <f>ROUND(I288*H288,2)</f>
        <v>0</v>
      </c>
      <c r="BL288" s="18" t="s">
        <v>124</v>
      </c>
      <c r="BM288" s="232" t="s">
        <v>506</v>
      </c>
    </row>
    <row r="289" s="14" customFormat="1">
      <c r="A289" s="14"/>
      <c r="B289" s="245"/>
      <c r="C289" s="246"/>
      <c r="D289" s="236" t="s">
        <v>126</v>
      </c>
      <c r="E289" s="247" t="s">
        <v>1</v>
      </c>
      <c r="F289" s="248" t="s">
        <v>455</v>
      </c>
      <c r="G289" s="246"/>
      <c r="H289" s="249">
        <v>50</v>
      </c>
      <c r="I289" s="250"/>
      <c r="J289" s="246"/>
      <c r="K289" s="246"/>
      <c r="L289" s="251"/>
      <c r="M289" s="252"/>
      <c r="N289" s="253"/>
      <c r="O289" s="253"/>
      <c r="P289" s="253"/>
      <c r="Q289" s="253"/>
      <c r="R289" s="253"/>
      <c r="S289" s="253"/>
      <c r="T289" s="254"/>
      <c r="U289" s="14"/>
      <c r="V289" s="14"/>
      <c r="W289" s="14"/>
      <c r="X289" s="14"/>
      <c r="Y289" s="14"/>
      <c r="Z289" s="14"/>
      <c r="AA289" s="14"/>
      <c r="AB289" s="14"/>
      <c r="AC289" s="14"/>
      <c r="AD289" s="14"/>
      <c r="AE289" s="14"/>
      <c r="AT289" s="255" t="s">
        <v>126</v>
      </c>
      <c r="AU289" s="255" t="s">
        <v>86</v>
      </c>
      <c r="AV289" s="14" t="s">
        <v>86</v>
      </c>
      <c r="AW289" s="14" t="s">
        <v>32</v>
      </c>
      <c r="AX289" s="14" t="s">
        <v>84</v>
      </c>
      <c r="AY289" s="255" t="s">
        <v>118</v>
      </c>
    </row>
    <row r="290" s="2" customFormat="1" ht="37.8" customHeight="1">
      <c r="A290" s="39"/>
      <c r="B290" s="40"/>
      <c r="C290" s="220" t="s">
        <v>507</v>
      </c>
      <c r="D290" s="220" t="s">
        <v>120</v>
      </c>
      <c r="E290" s="221" t="s">
        <v>508</v>
      </c>
      <c r="F290" s="222" t="s">
        <v>509</v>
      </c>
      <c r="G290" s="223" t="s">
        <v>453</v>
      </c>
      <c r="H290" s="224">
        <v>3.5</v>
      </c>
      <c r="I290" s="225"/>
      <c r="J290" s="226">
        <f>ROUND(I290*H290,2)</f>
        <v>0</v>
      </c>
      <c r="K290" s="227"/>
      <c r="L290" s="45"/>
      <c r="M290" s="228" t="s">
        <v>1</v>
      </c>
      <c r="N290" s="229" t="s">
        <v>41</v>
      </c>
      <c r="O290" s="92"/>
      <c r="P290" s="230">
        <f>O290*H290</f>
        <v>0</v>
      </c>
      <c r="Q290" s="230">
        <v>0.086190000000000003</v>
      </c>
      <c r="R290" s="230">
        <f>Q290*H290</f>
        <v>0.30166500000000002</v>
      </c>
      <c r="S290" s="230">
        <v>0</v>
      </c>
      <c r="T290" s="231">
        <f>S290*H290</f>
        <v>0</v>
      </c>
      <c r="U290" s="39"/>
      <c r="V290" s="39"/>
      <c r="W290" s="39"/>
      <c r="X290" s="39"/>
      <c r="Y290" s="39"/>
      <c r="Z290" s="39"/>
      <c r="AA290" s="39"/>
      <c r="AB290" s="39"/>
      <c r="AC290" s="39"/>
      <c r="AD290" s="39"/>
      <c r="AE290" s="39"/>
      <c r="AR290" s="232" t="s">
        <v>124</v>
      </c>
      <c r="AT290" s="232" t="s">
        <v>120</v>
      </c>
      <c r="AU290" s="232" t="s">
        <v>86</v>
      </c>
      <c r="AY290" s="18" t="s">
        <v>118</v>
      </c>
      <c r="BE290" s="233">
        <f>IF(N290="základní",J290,0)</f>
        <v>0</v>
      </c>
      <c r="BF290" s="233">
        <f>IF(N290="snížená",J290,0)</f>
        <v>0</v>
      </c>
      <c r="BG290" s="233">
        <f>IF(N290="zákl. přenesená",J290,0)</f>
        <v>0</v>
      </c>
      <c r="BH290" s="233">
        <f>IF(N290="sníž. přenesená",J290,0)</f>
        <v>0</v>
      </c>
      <c r="BI290" s="233">
        <f>IF(N290="nulová",J290,0)</f>
        <v>0</v>
      </c>
      <c r="BJ290" s="18" t="s">
        <v>84</v>
      </c>
      <c r="BK290" s="233">
        <f>ROUND(I290*H290,2)</f>
        <v>0</v>
      </c>
      <c r="BL290" s="18" t="s">
        <v>124</v>
      </c>
      <c r="BM290" s="232" t="s">
        <v>510</v>
      </c>
    </row>
    <row r="291" s="14" customFormat="1">
      <c r="A291" s="14"/>
      <c r="B291" s="245"/>
      <c r="C291" s="246"/>
      <c r="D291" s="236" t="s">
        <v>126</v>
      </c>
      <c r="E291" s="247" t="s">
        <v>1</v>
      </c>
      <c r="F291" s="248" t="s">
        <v>511</v>
      </c>
      <c r="G291" s="246"/>
      <c r="H291" s="249">
        <v>3.5</v>
      </c>
      <c r="I291" s="250"/>
      <c r="J291" s="246"/>
      <c r="K291" s="246"/>
      <c r="L291" s="251"/>
      <c r="M291" s="252"/>
      <c r="N291" s="253"/>
      <c r="O291" s="253"/>
      <c r="P291" s="253"/>
      <c r="Q291" s="253"/>
      <c r="R291" s="253"/>
      <c r="S291" s="253"/>
      <c r="T291" s="254"/>
      <c r="U291" s="14"/>
      <c r="V291" s="14"/>
      <c r="W291" s="14"/>
      <c r="X291" s="14"/>
      <c r="Y291" s="14"/>
      <c r="Z291" s="14"/>
      <c r="AA291" s="14"/>
      <c r="AB291" s="14"/>
      <c r="AC291" s="14"/>
      <c r="AD291" s="14"/>
      <c r="AE291" s="14"/>
      <c r="AT291" s="255" t="s">
        <v>126</v>
      </c>
      <c r="AU291" s="255" t="s">
        <v>86</v>
      </c>
      <c r="AV291" s="14" t="s">
        <v>86</v>
      </c>
      <c r="AW291" s="14" t="s">
        <v>32</v>
      </c>
      <c r="AX291" s="14" t="s">
        <v>84</v>
      </c>
      <c r="AY291" s="255" t="s">
        <v>118</v>
      </c>
    </row>
    <row r="292" s="2" customFormat="1" ht="24.15" customHeight="1">
      <c r="A292" s="39"/>
      <c r="B292" s="40"/>
      <c r="C292" s="220" t="s">
        <v>512</v>
      </c>
      <c r="D292" s="220" t="s">
        <v>120</v>
      </c>
      <c r="E292" s="221" t="s">
        <v>513</v>
      </c>
      <c r="F292" s="222" t="s">
        <v>514</v>
      </c>
      <c r="G292" s="223" t="s">
        <v>343</v>
      </c>
      <c r="H292" s="224">
        <v>1</v>
      </c>
      <c r="I292" s="225"/>
      <c r="J292" s="226">
        <f>ROUND(I292*H292,2)</f>
        <v>0</v>
      </c>
      <c r="K292" s="227"/>
      <c r="L292" s="45"/>
      <c r="M292" s="228" t="s">
        <v>1</v>
      </c>
      <c r="N292" s="229" t="s">
        <v>41</v>
      </c>
      <c r="O292" s="92"/>
      <c r="P292" s="230">
        <f>O292*H292</f>
        <v>0</v>
      </c>
      <c r="Q292" s="230">
        <v>0.19503999999999999</v>
      </c>
      <c r="R292" s="230">
        <f>Q292*H292</f>
        <v>0.19503999999999999</v>
      </c>
      <c r="S292" s="230">
        <v>0</v>
      </c>
      <c r="T292" s="231">
        <f>S292*H292</f>
        <v>0</v>
      </c>
      <c r="U292" s="39"/>
      <c r="V292" s="39"/>
      <c r="W292" s="39"/>
      <c r="X292" s="39"/>
      <c r="Y292" s="39"/>
      <c r="Z292" s="39"/>
      <c r="AA292" s="39"/>
      <c r="AB292" s="39"/>
      <c r="AC292" s="39"/>
      <c r="AD292" s="39"/>
      <c r="AE292" s="39"/>
      <c r="AR292" s="232" t="s">
        <v>124</v>
      </c>
      <c r="AT292" s="232" t="s">
        <v>120</v>
      </c>
      <c r="AU292" s="232" t="s">
        <v>86</v>
      </c>
      <c r="AY292" s="18" t="s">
        <v>118</v>
      </c>
      <c r="BE292" s="233">
        <f>IF(N292="základní",J292,0)</f>
        <v>0</v>
      </c>
      <c r="BF292" s="233">
        <f>IF(N292="snížená",J292,0)</f>
        <v>0</v>
      </c>
      <c r="BG292" s="233">
        <f>IF(N292="zákl. přenesená",J292,0)</f>
        <v>0</v>
      </c>
      <c r="BH292" s="233">
        <f>IF(N292="sníž. přenesená",J292,0)</f>
        <v>0</v>
      </c>
      <c r="BI292" s="233">
        <f>IF(N292="nulová",J292,0)</f>
        <v>0</v>
      </c>
      <c r="BJ292" s="18" t="s">
        <v>84</v>
      </c>
      <c r="BK292" s="233">
        <f>ROUND(I292*H292,2)</f>
        <v>0</v>
      </c>
      <c r="BL292" s="18" t="s">
        <v>124</v>
      </c>
      <c r="BM292" s="232" t="s">
        <v>515</v>
      </c>
    </row>
    <row r="293" s="14" customFormat="1">
      <c r="A293" s="14"/>
      <c r="B293" s="245"/>
      <c r="C293" s="246"/>
      <c r="D293" s="236" t="s">
        <v>126</v>
      </c>
      <c r="E293" s="247" t="s">
        <v>1</v>
      </c>
      <c r="F293" s="248" t="s">
        <v>84</v>
      </c>
      <c r="G293" s="246"/>
      <c r="H293" s="249">
        <v>1</v>
      </c>
      <c r="I293" s="250"/>
      <c r="J293" s="246"/>
      <c r="K293" s="246"/>
      <c r="L293" s="251"/>
      <c r="M293" s="252"/>
      <c r="N293" s="253"/>
      <c r="O293" s="253"/>
      <c r="P293" s="253"/>
      <c r="Q293" s="253"/>
      <c r="R293" s="253"/>
      <c r="S293" s="253"/>
      <c r="T293" s="254"/>
      <c r="U293" s="14"/>
      <c r="V293" s="14"/>
      <c r="W293" s="14"/>
      <c r="X293" s="14"/>
      <c r="Y293" s="14"/>
      <c r="Z293" s="14"/>
      <c r="AA293" s="14"/>
      <c r="AB293" s="14"/>
      <c r="AC293" s="14"/>
      <c r="AD293" s="14"/>
      <c r="AE293" s="14"/>
      <c r="AT293" s="255" t="s">
        <v>126</v>
      </c>
      <c r="AU293" s="255" t="s">
        <v>86</v>
      </c>
      <c r="AV293" s="14" t="s">
        <v>86</v>
      </c>
      <c r="AW293" s="14" t="s">
        <v>32</v>
      </c>
      <c r="AX293" s="14" t="s">
        <v>84</v>
      </c>
      <c r="AY293" s="255" t="s">
        <v>118</v>
      </c>
    </row>
    <row r="294" s="12" customFormat="1" ht="22.8" customHeight="1">
      <c r="A294" s="12"/>
      <c r="B294" s="204"/>
      <c r="C294" s="205"/>
      <c r="D294" s="206" t="s">
        <v>75</v>
      </c>
      <c r="E294" s="218" t="s">
        <v>183</v>
      </c>
      <c r="F294" s="218" t="s">
        <v>516</v>
      </c>
      <c r="G294" s="205"/>
      <c r="H294" s="205"/>
      <c r="I294" s="208"/>
      <c r="J294" s="219">
        <f>BK294</f>
        <v>0</v>
      </c>
      <c r="K294" s="205"/>
      <c r="L294" s="210"/>
      <c r="M294" s="211"/>
      <c r="N294" s="212"/>
      <c r="O294" s="212"/>
      <c r="P294" s="213">
        <f>SUM(P295:P347)</f>
        <v>0</v>
      </c>
      <c r="Q294" s="212"/>
      <c r="R294" s="213">
        <f>SUM(R295:R347)</f>
        <v>299.34211530000005</v>
      </c>
      <c r="S294" s="212"/>
      <c r="T294" s="214">
        <f>SUM(T295:T347)</f>
        <v>0</v>
      </c>
      <c r="U294" s="12"/>
      <c r="V294" s="12"/>
      <c r="W294" s="12"/>
      <c r="X294" s="12"/>
      <c r="Y294" s="12"/>
      <c r="Z294" s="12"/>
      <c r="AA294" s="12"/>
      <c r="AB294" s="12"/>
      <c r="AC294" s="12"/>
      <c r="AD294" s="12"/>
      <c r="AE294" s="12"/>
      <c r="AR294" s="215" t="s">
        <v>84</v>
      </c>
      <c r="AT294" s="216" t="s">
        <v>75</v>
      </c>
      <c r="AU294" s="216" t="s">
        <v>84</v>
      </c>
      <c r="AY294" s="215" t="s">
        <v>118</v>
      </c>
      <c r="BK294" s="217">
        <f>SUM(BK295:BK347)</f>
        <v>0</v>
      </c>
    </row>
    <row r="295" s="2" customFormat="1" ht="24.15" customHeight="1">
      <c r="A295" s="39"/>
      <c r="B295" s="40"/>
      <c r="C295" s="220" t="s">
        <v>517</v>
      </c>
      <c r="D295" s="220" t="s">
        <v>120</v>
      </c>
      <c r="E295" s="221" t="s">
        <v>518</v>
      </c>
      <c r="F295" s="222" t="s">
        <v>519</v>
      </c>
      <c r="G295" s="223" t="s">
        <v>343</v>
      </c>
      <c r="H295" s="224">
        <v>1</v>
      </c>
      <c r="I295" s="225"/>
      <c r="J295" s="226">
        <f>ROUND(I295*H295,2)</f>
        <v>0</v>
      </c>
      <c r="K295" s="227"/>
      <c r="L295" s="45"/>
      <c r="M295" s="228" t="s">
        <v>1</v>
      </c>
      <c r="N295" s="229" t="s">
        <v>41</v>
      </c>
      <c r="O295" s="92"/>
      <c r="P295" s="230">
        <f>O295*H295</f>
        <v>0</v>
      </c>
      <c r="Q295" s="230">
        <v>0.00069999999999999999</v>
      </c>
      <c r="R295" s="230">
        <f>Q295*H295</f>
        <v>0.00069999999999999999</v>
      </c>
      <c r="S295" s="230">
        <v>0</v>
      </c>
      <c r="T295" s="231">
        <f>S295*H295</f>
        <v>0</v>
      </c>
      <c r="U295" s="39"/>
      <c r="V295" s="39"/>
      <c r="W295" s="39"/>
      <c r="X295" s="39"/>
      <c r="Y295" s="39"/>
      <c r="Z295" s="39"/>
      <c r="AA295" s="39"/>
      <c r="AB295" s="39"/>
      <c r="AC295" s="39"/>
      <c r="AD295" s="39"/>
      <c r="AE295" s="39"/>
      <c r="AR295" s="232" t="s">
        <v>124</v>
      </c>
      <c r="AT295" s="232" t="s">
        <v>120</v>
      </c>
      <c r="AU295" s="232" t="s">
        <v>86</v>
      </c>
      <c r="AY295" s="18" t="s">
        <v>118</v>
      </c>
      <c r="BE295" s="233">
        <f>IF(N295="základní",J295,0)</f>
        <v>0</v>
      </c>
      <c r="BF295" s="233">
        <f>IF(N295="snížená",J295,0)</f>
        <v>0</v>
      </c>
      <c r="BG295" s="233">
        <f>IF(N295="zákl. přenesená",J295,0)</f>
        <v>0</v>
      </c>
      <c r="BH295" s="233">
        <f>IF(N295="sníž. přenesená",J295,0)</f>
        <v>0</v>
      </c>
      <c r="BI295" s="233">
        <f>IF(N295="nulová",J295,0)</f>
        <v>0</v>
      </c>
      <c r="BJ295" s="18" t="s">
        <v>84</v>
      </c>
      <c r="BK295" s="233">
        <f>ROUND(I295*H295,2)</f>
        <v>0</v>
      </c>
      <c r="BL295" s="18" t="s">
        <v>124</v>
      </c>
      <c r="BM295" s="232" t="s">
        <v>520</v>
      </c>
    </row>
    <row r="296" s="14" customFormat="1">
      <c r="A296" s="14"/>
      <c r="B296" s="245"/>
      <c r="C296" s="246"/>
      <c r="D296" s="236" t="s">
        <v>126</v>
      </c>
      <c r="E296" s="247" t="s">
        <v>1</v>
      </c>
      <c r="F296" s="248" t="s">
        <v>84</v>
      </c>
      <c r="G296" s="246"/>
      <c r="H296" s="249">
        <v>1</v>
      </c>
      <c r="I296" s="250"/>
      <c r="J296" s="246"/>
      <c r="K296" s="246"/>
      <c r="L296" s="251"/>
      <c r="M296" s="252"/>
      <c r="N296" s="253"/>
      <c r="O296" s="253"/>
      <c r="P296" s="253"/>
      <c r="Q296" s="253"/>
      <c r="R296" s="253"/>
      <c r="S296" s="253"/>
      <c r="T296" s="254"/>
      <c r="U296" s="14"/>
      <c r="V296" s="14"/>
      <c r="W296" s="14"/>
      <c r="X296" s="14"/>
      <c r="Y296" s="14"/>
      <c r="Z296" s="14"/>
      <c r="AA296" s="14"/>
      <c r="AB296" s="14"/>
      <c r="AC296" s="14"/>
      <c r="AD296" s="14"/>
      <c r="AE296" s="14"/>
      <c r="AT296" s="255" t="s">
        <v>126</v>
      </c>
      <c r="AU296" s="255" t="s">
        <v>86</v>
      </c>
      <c r="AV296" s="14" t="s">
        <v>86</v>
      </c>
      <c r="AW296" s="14" t="s">
        <v>32</v>
      </c>
      <c r="AX296" s="14" t="s">
        <v>84</v>
      </c>
      <c r="AY296" s="255" t="s">
        <v>118</v>
      </c>
    </row>
    <row r="297" s="2" customFormat="1" ht="24.15" customHeight="1">
      <c r="A297" s="39"/>
      <c r="B297" s="40"/>
      <c r="C297" s="278" t="s">
        <v>521</v>
      </c>
      <c r="D297" s="278" t="s">
        <v>164</v>
      </c>
      <c r="E297" s="279" t="s">
        <v>522</v>
      </c>
      <c r="F297" s="280" t="s">
        <v>523</v>
      </c>
      <c r="G297" s="281" t="s">
        <v>343</v>
      </c>
      <c r="H297" s="282">
        <v>1</v>
      </c>
      <c r="I297" s="283"/>
      <c r="J297" s="284">
        <f>ROUND(I297*H297,2)</f>
        <v>0</v>
      </c>
      <c r="K297" s="285"/>
      <c r="L297" s="286"/>
      <c r="M297" s="287" t="s">
        <v>1</v>
      </c>
      <c r="N297" s="288" t="s">
        <v>41</v>
      </c>
      <c r="O297" s="92"/>
      <c r="P297" s="230">
        <f>O297*H297</f>
        <v>0</v>
      </c>
      <c r="Q297" s="230">
        <v>0.0035000000000000001</v>
      </c>
      <c r="R297" s="230">
        <f>Q297*H297</f>
        <v>0.0035000000000000001</v>
      </c>
      <c r="S297" s="230">
        <v>0</v>
      </c>
      <c r="T297" s="231">
        <f>S297*H297</f>
        <v>0</v>
      </c>
      <c r="U297" s="39"/>
      <c r="V297" s="39"/>
      <c r="W297" s="39"/>
      <c r="X297" s="39"/>
      <c r="Y297" s="39"/>
      <c r="Z297" s="39"/>
      <c r="AA297" s="39"/>
      <c r="AB297" s="39"/>
      <c r="AC297" s="39"/>
      <c r="AD297" s="39"/>
      <c r="AE297" s="39"/>
      <c r="AR297" s="232" t="s">
        <v>168</v>
      </c>
      <c r="AT297" s="232" t="s">
        <v>164</v>
      </c>
      <c r="AU297" s="232" t="s">
        <v>86</v>
      </c>
      <c r="AY297" s="18" t="s">
        <v>118</v>
      </c>
      <c r="BE297" s="233">
        <f>IF(N297="základní",J297,0)</f>
        <v>0</v>
      </c>
      <c r="BF297" s="233">
        <f>IF(N297="snížená",J297,0)</f>
        <v>0</v>
      </c>
      <c r="BG297" s="233">
        <f>IF(N297="zákl. přenesená",J297,0)</f>
        <v>0</v>
      </c>
      <c r="BH297" s="233">
        <f>IF(N297="sníž. přenesená",J297,0)</f>
        <v>0</v>
      </c>
      <c r="BI297" s="233">
        <f>IF(N297="nulová",J297,0)</f>
        <v>0</v>
      </c>
      <c r="BJ297" s="18" t="s">
        <v>84</v>
      </c>
      <c r="BK297" s="233">
        <f>ROUND(I297*H297,2)</f>
        <v>0</v>
      </c>
      <c r="BL297" s="18" t="s">
        <v>124</v>
      </c>
      <c r="BM297" s="232" t="s">
        <v>524</v>
      </c>
    </row>
    <row r="298" s="13" customFormat="1">
      <c r="A298" s="13"/>
      <c r="B298" s="234"/>
      <c r="C298" s="235"/>
      <c r="D298" s="236" t="s">
        <v>126</v>
      </c>
      <c r="E298" s="237" t="s">
        <v>1</v>
      </c>
      <c r="F298" s="238" t="s">
        <v>525</v>
      </c>
      <c r="G298" s="235"/>
      <c r="H298" s="237" t="s">
        <v>1</v>
      </c>
      <c r="I298" s="239"/>
      <c r="J298" s="235"/>
      <c r="K298" s="235"/>
      <c r="L298" s="240"/>
      <c r="M298" s="241"/>
      <c r="N298" s="242"/>
      <c r="O298" s="242"/>
      <c r="P298" s="242"/>
      <c r="Q298" s="242"/>
      <c r="R298" s="242"/>
      <c r="S298" s="242"/>
      <c r="T298" s="243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44" t="s">
        <v>126</v>
      </c>
      <c r="AU298" s="244" t="s">
        <v>86</v>
      </c>
      <c r="AV298" s="13" t="s">
        <v>84</v>
      </c>
      <c r="AW298" s="13" t="s">
        <v>32</v>
      </c>
      <c r="AX298" s="13" t="s">
        <v>76</v>
      </c>
      <c r="AY298" s="244" t="s">
        <v>118</v>
      </c>
    </row>
    <row r="299" s="14" customFormat="1">
      <c r="A299" s="14"/>
      <c r="B299" s="245"/>
      <c r="C299" s="246"/>
      <c r="D299" s="236" t="s">
        <v>126</v>
      </c>
      <c r="E299" s="247" t="s">
        <v>1</v>
      </c>
      <c r="F299" s="248" t="s">
        <v>84</v>
      </c>
      <c r="G299" s="246"/>
      <c r="H299" s="249">
        <v>1</v>
      </c>
      <c r="I299" s="250"/>
      <c r="J299" s="246"/>
      <c r="K299" s="246"/>
      <c r="L299" s="251"/>
      <c r="M299" s="252"/>
      <c r="N299" s="253"/>
      <c r="O299" s="253"/>
      <c r="P299" s="253"/>
      <c r="Q299" s="253"/>
      <c r="R299" s="253"/>
      <c r="S299" s="253"/>
      <c r="T299" s="254"/>
      <c r="U299" s="14"/>
      <c r="V299" s="14"/>
      <c r="W299" s="14"/>
      <c r="X299" s="14"/>
      <c r="Y299" s="14"/>
      <c r="Z299" s="14"/>
      <c r="AA299" s="14"/>
      <c r="AB299" s="14"/>
      <c r="AC299" s="14"/>
      <c r="AD299" s="14"/>
      <c r="AE299" s="14"/>
      <c r="AT299" s="255" t="s">
        <v>126</v>
      </c>
      <c r="AU299" s="255" t="s">
        <v>86</v>
      </c>
      <c r="AV299" s="14" t="s">
        <v>86</v>
      </c>
      <c r="AW299" s="14" t="s">
        <v>32</v>
      </c>
      <c r="AX299" s="14" t="s">
        <v>84</v>
      </c>
      <c r="AY299" s="255" t="s">
        <v>118</v>
      </c>
    </row>
    <row r="300" s="2" customFormat="1" ht="24.15" customHeight="1">
      <c r="A300" s="39"/>
      <c r="B300" s="40"/>
      <c r="C300" s="220" t="s">
        <v>526</v>
      </c>
      <c r="D300" s="220" t="s">
        <v>120</v>
      </c>
      <c r="E300" s="221" t="s">
        <v>527</v>
      </c>
      <c r="F300" s="222" t="s">
        <v>528</v>
      </c>
      <c r="G300" s="223" t="s">
        <v>343</v>
      </c>
      <c r="H300" s="224">
        <v>2</v>
      </c>
      <c r="I300" s="225"/>
      <c r="J300" s="226">
        <f>ROUND(I300*H300,2)</f>
        <v>0</v>
      </c>
      <c r="K300" s="227"/>
      <c r="L300" s="45"/>
      <c r="M300" s="228" t="s">
        <v>1</v>
      </c>
      <c r="N300" s="229" t="s">
        <v>41</v>
      </c>
      <c r="O300" s="92"/>
      <c r="P300" s="230">
        <f>O300*H300</f>
        <v>0</v>
      </c>
      <c r="Q300" s="230">
        <v>0.0010499999999999999</v>
      </c>
      <c r="R300" s="230">
        <f>Q300*H300</f>
        <v>0.0020999999999999999</v>
      </c>
      <c r="S300" s="230">
        <v>0</v>
      </c>
      <c r="T300" s="231">
        <f>S300*H300</f>
        <v>0</v>
      </c>
      <c r="U300" s="39"/>
      <c r="V300" s="39"/>
      <c r="W300" s="39"/>
      <c r="X300" s="39"/>
      <c r="Y300" s="39"/>
      <c r="Z300" s="39"/>
      <c r="AA300" s="39"/>
      <c r="AB300" s="39"/>
      <c r="AC300" s="39"/>
      <c r="AD300" s="39"/>
      <c r="AE300" s="39"/>
      <c r="AR300" s="232" t="s">
        <v>124</v>
      </c>
      <c r="AT300" s="232" t="s">
        <v>120</v>
      </c>
      <c r="AU300" s="232" t="s">
        <v>86</v>
      </c>
      <c r="AY300" s="18" t="s">
        <v>118</v>
      </c>
      <c r="BE300" s="233">
        <f>IF(N300="základní",J300,0)</f>
        <v>0</v>
      </c>
      <c r="BF300" s="233">
        <f>IF(N300="snížená",J300,0)</f>
        <v>0</v>
      </c>
      <c r="BG300" s="233">
        <f>IF(N300="zákl. přenesená",J300,0)</f>
        <v>0</v>
      </c>
      <c r="BH300" s="233">
        <f>IF(N300="sníž. přenesená",J300,0)</f>
        <v>0</v>
      </c>
      <c r="BI300" s="233">
        <f>IF(N300="nulová",J300,0)</f>
        <v>0</v>
      </c>
      <c r="BJ300" s="18" t="s">
        <v>84</v>
      </c>
      <c r="BK300" s="233">
        <f>ROUND(I300*H300,2)</f>
        <v>0</v>
      </c>
      <c r="BL300" s="18" t="s">
        <v>124</v>
      </c>
      <c r="BM300" s="232" t="s">
        <v>529</v>
      </c>
    </row>
    <row r="301" s="14" customFormat="1">
      <c r="A301" s="14"/>
      <c r="B301" s="245"/>
      <c r="C301" s="246"/>
      <c r="D301" s="236" t="s">
        <v>126</v>
      </c>
      <c r="E301" s="247" t="s">
        <v>1</v>
      </c>
      <c r="F301" s="248" t="s">
        <v>86</v>
      </c>
      <c r="G301" s="246"/>
      <c r="H301" s="249">
        <v>2</v>
      </c>
      <c r="I301" s="250"/>
      <c r="J301" s="246"/>
      <c r="K301" s="246"/>
      <c r="L301" s="251"/>
      <c r="M301" s="252"/>
      <c r="N301" s="253"/>
      <c r="O301" s="253"/>
      <c r="P301" s="253"/>
      <c r="Q301" s="253"/>
      <c r="R301" s="253"/>
      <c r="S301" s="253"/>
      <c r="T301" s="254"/>
      <c r="U301" s="14"/>
      <c r="V301" s="14"/>
      <c r="W301" s="14"/>
      <c r="X301" s="14"/>
      <c r="Y301" s="14"/>
      <c r="Z301" s="14"/>
      <c r="AA301" s="14"/>
      <c r="AB301" s="14"/>
      <c r="AC301" s="14"/>
      <c r="AD301" s="14"/>
      <c r="AE301" s="14"/>
      <c r="AT301" s="255" t="s">
        <v>126</v>
      </c>
      <c r="AU301" s="255" t="s">
        <v>86</v>
      </c>
      <c r="AV301" s="14" t="s">
        <v>86</v>
      </c>
      <c r="AW301" s="14" t="s">
        <v>32</v>
      </c>
      <c r="AX301" s="14" t="s">
        <v>84</v>
      </c>
      <c r="AY301" s="255" t="s">
        <v>118</v>
      </c>
    </row>
    <row r="302" s="2" customFormat="1" ht="21.75" customHeight="1">
      <c r="A302" s="39"/>
      <c r="B302" s="40"/>
      <c r="C302" s="278" t="s">
        <v>530</v>
      </c>
      <c r="D302" s="278" t="s">
        <v>164</v>
      </c>
      <c r="E302" s="279" t="s">
        <v>531</v>
      </c>
      <c r="F302" s="280" t="s">
        <v>532</v>
      </c>
      <c r="G302" s="281" t="s">
        <v>343</v>
      </c>
      <c r="H302" s="282">
        <v>2</v>
      </c>
      <c r="I302" s="283"/>
      <c r="J302" s="284">
        <f>ROUND(I302*H302,2)</f>
        <v>0</v>
      </c>
      <c r="K302" s="285"/>
      <c r="L302" s="286"/>
      <c r="M302" s="287" t="s">
        <v>1</v>
      </c>
      <c r="N302" s="288" t="s">
        <v>41</v>
      </c>
      <c r="O302" s="92"/>
      <c r="P302" s="230">
        <f>O302*H302</f>
        <v>0</v>
      </c>
      <c r="Q302" s="230">
        <v>0.015599999999999999</v>
      </c>
      <c r="R302" s="230">
        <f>Q302*H302</f>
        <v>0.031199999999999999</v>
      </c>
      <c r="S302" s="230">
        <v>0</v>
      </c>
      <c r="T302" s="231">
        <f>S302*H302</f>
        <v>0</v>
      </c>
      <c r="U302" s="39"/>
      <c r="V302" s="39"/>
      <c r="W302" s="39"/>
      <c r="X302" s="39"/>
      <c r="Y302" s="39"/>
      <c r="Z302" s="39"/>
      <c r="AA302" s="39"/>
      <c r="AB302" s="39"/>
      <c r="AC302" s="39"/>
      <c r="AD302" s="39"/>
      <c r="AE302" s="39"/>
      <c r="AR302" s="232" t="s">
        <v>168</v>
      </c>
      <c r="AT302" s="232" t="s">
        <v>164</v>
      </c>
      <c r="AU302" s="232" t="s">
        <v>86</v>
      </c>
      <c r="AY302" s="18" t="s">
        <v>118</v>
      </c>
      <c r="BE302" s="233">
        <f>IF(N302="základní",J302,0)</f>
        <v>0</v>
      </c>
      <c r="BF302" s="233">
        <f>IF(N302="snížená",J302,0)</f>
        <v>0</v>
      </c>
      <c r="BG302" s="233">
        <f>IF(N302="zákl. přenesená",J302,0)</f>
        <v>0</v>
      </c>
      <c r="BH302" s="233">
        <f>IF(N302="sníž. přenesená",J302,0)</f>
        <v>0</v>
      </c>
      <c r="BI302" s="233">
        <f>IF(N302="nulová",J302,0)</f>
        <v>0</v>
      </c>
      <c r="BJ302" s="18" t="s">
        <v>84</v>
      </c>
      <c r="BK302" s="233">
        <f>ROUND(I302*H302,2)</f>
        <v>0</v>
      </c>
      <c r="BL302" s="18" t="s">
        <v>124</v>
      </c>
      <c r="BM302" s="232" t="s">
        <v>533</v>
      </c>
    </row>
    <row r="303" s="13" customFormat="1">
      <c r="A303" s="13"/>
      <c r="B303" s="234"/>
      <c r="C303" s="235"/>
      <c r="D303" s="236" t="s">
        <v>126</v>
      </c>
      <c r="E303" s="237" t="s">
        <v>1</v>
      </c>
      <c r="F303" s="238" t="s">
        <v>534</v>
      </c>
      <c r="G303" s="235"/>
      <c r="H303" s="237" t="s">
        <v>1</v>
      </c>
      <c r="I303" s="239"/>
      <c r="J303" s="235"/>
      <c r="K303" s="235"/>
      <c r="L303" s="240"/>
      <c r="M303" s="241"/>
      <c r="N303" s="242"/>
      <c r="O303" s="242"/>
      <c r="P303" s="242"/>
      <c r="Q303" s="242"/>
      <c r="R303" s="242"/>
      <c r="S303" s="242"/>
      <c r="T303" s="243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44" t="s">
        <v>126</v>
      </c>
      <c r="AU303" s="244" t="s">
        <v>86</v>
      </c>
      <c r="AV303" s="13" t="s">
        <v>84</v>
      </c>
      <c r="AW303" s="13" t="s">
        <v>32</v>
      </c>
      <c r="AX303" s="13" t="s">
        <v>76</v>
      </c>
      <c r="AY303" s="244" t="s">
        <v>118</v>
      </c>
    </row>
    <row r="304" s="14" customFormat="1">
      <c r="A304" s="14"/>
      <c r="B304" s="245"/>
      <c r="C304" s="246"/>
      <c r="D304" s="236" t="s">
        <v>126</v>
      </c>
      <c r="E304" s="247" t="s">
        <v>1</v>
      </c>
      <c r="F304" s="248" t="s">
        <v>535</v>
      </c>
      <c r="G304" s="246"/>
      <c r="H304" s="249">
        <v>2</v>
      </c>
      <c r="I304" s="250"/>
      <c r="J304" s="246"/>
      <c r="K304" s="246"/>
      <c r="L304" s="251"/>
      <c r="M304" s="252"/>
      <c r="N304" s="253"/>
      <c r="O304" s="253"/>
      <c r="P304" s="253"/>
      <c r="Q304" s="253"/>
      <c r="R304" s="253"/>
      <c r="S304" s="253"/>
      <c r="T304" s="254"/>
      <c r="U304" s="14"/>
      <c r="V304" s="14"/>
      <c r="W304" s="14"/>
      <c r="X304" s="14"/>
      <c r="Y304" s="14"/>
      <c r="Z304" s="14"/>
      <c r="AA304" s="14"/>
      <c r="AB304" s="14"/>
      <c r="AC304" s="14"/>
      <c r="AD304" s="14"/>
      <c r="AE304" s="14"/>
      <c r="AT304" s="255" t="s">
        <v>126</v>
      </c>
      <c r="AU304" s="255" t="s">
        <v>86</v>
      </c>
      <c r="AV304" s="14" t="s">
        <v>86</v>
      </c>
      <c r="AW304" s="14" t="s">
        <v>32</v>
      </c>
      <c r="AX304" s="14" t="s">
        <v>84</v>
      </c>
      <c r="AY304" s="255" t="s">
        <v>118</v>
      </c>
    </row>
    <row r="305" s="2" customFormat="1" ht="24.15" customHeight="1">
      <c r="A305" s="39"/>
      <c r="B305" s="40"/>
      <c r="C305" s="220" t="s">
        <v>536</v>
      </c>
      <c r="D305" s="220" t="s">
        <v>120</v>
      </c>
      <c r="E305" s="221" t="s">
        <v>537</v>
      </c>
      <c r="F305" s="222" t="s">
        <v>538</v>
      </c>
      <c r="G305" s="223" t="s">
        <v>343</v>
      </c>
      <c r="H305" s="224">
        <v>3</v>
      </c>
      <c r="I305" s="225"/>
      <c r="J305" s="226">
        <f>ROUND(I305*H305,2)</f>
        <v>0</v>
      </c>
      <c r="K305" s="227"/>
      <c r="L305" s="45"/>
      <c r="M305" s="228" t="s">
        <v>1</v>
      </c>
      <c r="N305" s="229" t="s">
        <v>41</v>
      </c>
      <c r="O305" s="92"/>
      <c r="P305" s="230">
        <f>O305*H305</f>
        <v>0</v>
      </c>
      <c r="Q305" s="230">
        <v>0.10940999999999999</v>
      </c>
      <c r="R305" s="230">
        <f>Q305*H305</f>
        <v>0.32822999999999997</v>
      </c>
      <c r="S305" s="230">
        <v>0</v>
      </c>
      <c r="T305" s="231">
        <f>S305*H305</f>
        <v>0</v>
      </c>
      <c r="U305" s="39"/>
      <c r="V305" s="39"/>
      <c r="W305" s="39"/>
      <c r="X305" s="39"/>
      <c r="Y305" s="39"/>
      <c r="Z305" s="39"/>
      <c r="AA305" s="39"/>
      <c r="AB305" s="39"/>
      <c r="AC305" s="39"/>
      <c r="AD305" s="39"/>
      <c r="AE305" s="39"/>
      <c r="AR305" s="232" t="s">
        <v>124</v>
      </c>
      <c r="AT305" s="232" t="s">
        <v>120</v>
      </c>
      <c r="AU305" s="232" t="s">
        <v>86</v>
      </c>
      <c r="AY305" s="18" t="s">
        <v>118</v>
      </c>
      <c r="BE305" s="233">
        <f>IF(N305="základní",J305,0)</f>
        <v>0</v>
      </c>
      <c r="BF305" s="233">
        <f>IF(N305="snížená",J305,0)</f>
        <v>0</v>
      </c>
      <c r="BG305" s="233">
        <f>IF(N305="zákl. přenesená",J305,0)</f>
        <v>0</v>
      </c>
      <c r="BH305" s="233">
        <f>IF(N305="sníž. přenesená",J305,0)</f>
        <v>0</v>
      </c>
      <c r="BI305" s="233">
        <f>IF(N305="nulová",J305,0)</f>
        <v>0</v>
      </c>
      <c r="BJ305" s="18" t="s">
        <v>84</v>
      </c>
      <c r="BK305" s="233">
        <f>ROUND(I305*H305,2)</f>
        <v>0</v>
      </c>
      <c r="BL305" s="18" t="s">
        <v>124</v>
      </c>
      <c r="BM305" s="232" t="s">
        <v>539</v>
      </c>
    </row>
    <row r="306" s="14" customFormat="1">
      <c r="A306" s="14"/>
      <c r="B306" s="245"/>
      <c r="C306" s="246"/>
      <c r="D306" s="236" t="s">
        <v>126</v>
      </c>
      <c r="E306" s="247" t="s">
        <v>1</v>
      </c>
      <c r="F306" s="248" t="s">
        <v>131</v>
      </c>
      <c r="G306" s="246"/>
      <c r="H306" s="249">
        <v>3</v>
      </c>
      <c r="I306" s="250"/>
      <c r="J306" s="246"/>
      <c r="K306" s="246"/>
      <c r="L306" s="251"/>
      <c r="M306" s="252"/>
      <c r="N306" s="253"/>
      <c r="O306" s="253"/>
      <c r="P306" s="253"/>
      <c r="Q306" s="253"/>
      <c r="R306" s="253"/>
      <c r="S306" s="253"/>
      <c r="T306" s="254"/>
      <c r="U306" s="14"/>
      <c r="V306" s="14"/>
      <c r="W306" s="14"/>
      <c r="X306" s="14"/>
      <c r="Y306" s="14"/>
      <c r="Z306" s="14"/>
      <c r="AA306" s="14"/>
      <c r="AB306" s="14"/>
      <c r="AC306" s="14"/>
      <c r="AD306" s="14"/>
      <c r="AE306" s="14"/>
      <c r="AT306" s="255" t="s">
        <v>126</v>
      </c>
      <c r="AU306" s="255" t="s">
        <v>86</v>
      </c>
      <c r="AV306" s="14" t="s">
        <v>86</v>
      </c>
      <c r="AW306" s="14" t="s">
        <v>32</v>
      </c>
      <c r="AX306" s="14" t="s">
        <v>84</v>
      </c>
      <c r="AY306" s="255" t="s">
        <v>118</v>
      </c>
    </row>
    <row r="307" s="2" customFormat="1" ht="21.75" customHeight="1">
      <c r="A307" s="39"/>
      <c r="B307" s="40"/>
      <c r="C307" s="278" t="s">
        <v>540</v>
      </c>
      <c r="D307" s="278" t="s">
        <v>164</v>
      </c>
      <c r="E307" s="279" t="s">
        <v>541</v>
      </c>
      <c r="F307" s="280" t="s">
        <v>542</v>
      </c>
      <c r="G307" s="281" t="s">
        <v>343</v>
      </c>
      <c r="H307" s="282">
        <v>3</v>
      </c>
      <c r="I307" s="283"/>
      <c r="J307" s="284">
        <f>ROUND(I307*H307,2)</f>
        <v>0</v>
      </c>
      <c r="K307" s="285"/>
      <c r="L307" s="286"/>
      <c r="M307" s="287" t="s">
        <v>1</v>
      </c>
      <c r="N307" s="288" t="s">
        <v>41</v>
      </c>
      <c r="O307" s="92"/>
      <c r="P307" s="230">
        <f>O307*H307</f>
        <v>0</v>
      </c>
      <c r="Q307" s="230">
        <v>0.0061000000000000004</v>
      </c>
      <c r="R307" s="230">
        <f>Q307*H307</f>
        <v>0.0183</v>
      </c>
      <c r="S307" s="230">
        <v>0</v>
      </c>
      <c r="T307" s="231">
        <f>S307*H307</f>
        <v>0</v>
      </c>
      <c r="U307" s="39"/>
      <c r="V307" s="39"/>
      <c r="W307" s="39"/>
      <c r="X307" s="39"/>
      <c r="Y307" s="39"/>
      <c r="Z307" s="39"/>
      <c r="AA307" s="39"/>
      <c r="AB307" s="39"/>
      <c r="AC307" s="39"/>
      <c r="AD307" s="39"/>
      <c r="AE307" s="39"/>
      <c r="AR307" s="232" t="s">
        <v>168</v>
      </c>
      <c r="AT307" s="232" t="s">
        <v>164</v>
      </c>
      <c r="AU307" s="232" t="s">
        <v>86</v>
      </c>
      <c r="AY307" s="18" t="s">
        <v>118</v>
      </c>
      <c r="BE307" s="233">
        <f>IF(N307="základní",J307,0)</f>
        <v>0</v>
      </c>
      <c r="BF307" s="233">
        <f>IF(N307="snížená",J307,0)</f>
        <v>0</v>
      </c>
      <c r="BG307" s="233">
        <f>IF(N307="zákl. přenesená",J307,0)</f>
        <v>0</v>
      </c>
      <c r="BH307" s="233">
        <f>IF(N307="sníž. přenesená",J307,0)</f>
        <v>0</v>
      </c>
      <c r="BI307" s="233">
        <f>IF(N307="nulová",J307,0)</f>
        <v>0</v>
      </c>
      <c r="BJ307" s="18" t="s">
        <v>84</v>
      </c>
      <c r="BK307" s="233">
        <f>ROUND(I307*H307,2)</f>
        <v>0</v>
      </c>
      <c r="BL307" s="18" t="s">
        <v>124</v>
      </c>
      <c r="BM307" s="232" t="s">
        <v>543</v>
      </c>
    </row>
    <row r="308" s="14" customFormat="1">
      <c r="A308" s="14"/>
      <c r="B308" s="245"/>
      <c r="C308" s="246"/>
      <c r="D308" s="236" t="s">
        <v>126</v>
      </c>
      <c r="E308" s="247" t="s">
        <v>1</v>
      </c>
      <c r="F308" s="248" t="s">
        <v>131</v>
      </c>
      <c r="G308" s="246"/>
      <c r="H308" s="249">
        <v>3</v>
      </c>
      <c r="I308" s="250"/>
      <c r="J308" s="246"/>
      <c r="K308" s="246"/>
      <c r="L308" s="251"/>
      <c r="M308" s="252"/>
      <c r="N308" s="253"/>
      <c r="O308" s="253"/>
      <c r="P308" s="253"/>
      <c r="Q308" s="253"/>
      <c r="R308" s="253"/>
      <c r="S308" s="253"/>
      <c r="T308" s="254"/>
      <c r="U308" s="14"/>
      <c r="V308" s="14"/>
      <c r="W308" s="14"/>
      <c r="X308" s="14"/>
      <c r="Y308" s="14"/>
      <c r="Z308" s="14"/>
      <c r="AA308" s="14"/>
      <c r="AB308" s="14"/>
      <c r="AC308" s="14"/>
      <c r="AD308" s="14"/>
      <c r="AE308" s="14"/>
      <c r="AT308" s="255" t="s">
        <v>126</v>
      </c>
      <c r="AU308" s="255" t="s">
        <v>86</v>
      </c>
      <c r="AV308" s="14" t="s">
        <v>86</v>
      </c>
      <c r="AW308" s="14" t="s">
        <v>32</v>
      </c>
      <c r="AX308" s="14" t="s">
        <v>84</v>
      </c>
      <c r="AY308" s="255" t="s">
        <v>118</v>
      </c>
    </row>
    <row r="309" s="2" customFormat="1" ht="16.5" customHeight="1">
      <c r="A309" s="39"/>
      <c r="B309" s="40"/>
      <c r="C309" s="278" t="s">
        <v>544</v>
      </c>
      <c r="D309" s="278" t="s">
        <v>164</v>
      </c>
      <c r="E309" s="279" t="s">
        <v>545</v>
      </c>
      <c r="F309" s="280" t="s">
        <v>546</v>
      </c>
      <c r="G309" s="281" t="s">
        <v>343</v>
      </c>
      <c r="H309" s="282">
        <v>3</v>
      </c>
      <c r="I309" s="283"/>
      <c r="J309" s="284">
        <f>ROUND(I309*H309,2)</f>
        <v>0</v>
      </c>
      <c r="K309" s="285"/>
      <c r="L309" s="286"/>
      <c r="M309" s="287" t="s">
        <v>1</v>
      </c>
      <c r="N309" s="288" t="s">
        <v>41</v>
      </c>
      <c r="O309" s="92"/>
      <c r="P309" s="230">
        <f>O309*H309</f>
        <v>0</v>
      </c>
      <c r="Q309" s="230">
        <v>0.0030000000000000001</v>
      </c>
      <c r="R309" s="230">
        <f>Q309*H309</f>
        <v>0.0090000000000000011</v>
      </c>
      <c r="S309" s="230">
        <v>0</v>
      </c>
      <c r="T309" s="231">
        <f>S309*H309</f>
        <v>0</v>
      </c>
      <c r="U309" s="39"/>
      <c r="V309" s="39"/>
      <c r="W309" s="39"/>
      <c r="X309" s="39"/>
      <c r="Y309" s="39"/>
      <c r="Z309" s="39"/>
      <c r="AA309" s="39"/>
      <c r="AB309" s="39"/>
      <c r="AC309" s="39"/>
      <c r="AD309" s="39"/>
      <c r="AE309" s="39"/>
      <c r="AR309" s="232" t="s">
        <v>168</v>
      </c>
      <c r="AT309" s="232" t="s">
        <v>164</v>
      </c>
      <c r="AU309" s="232" t="s">
        <v>86</v>
      </c>
      <c r="AY309" s="18" t="s">
        <v>118</v>
      </c>
      <c r="BE309" s="233">
        <f>IF(N309="základní",J309,0)</f>
        <v>0</v>
      </c>
      <c r="BF309" s="233">
        <f>IF(N309="snížená",J309,0)</f>
        <v>0</v>
      </c>
      <c r="BG309" s="233">
        <f>IF(N309="zákl. přenesená",J309,0)</f>
        <v>0</v>
      </c>
      <c r="BH309" s="233">
        <f>IF(N309="sníž. přenesená",J309,0)</f>
        <v>0</v>
      </c>
      <c r="BI309" s="233">
        <f>IF(N309="nulová",J309,0)</f>
        <v>0</v>
      </c>
      <c r="BJ309" s="18" t="s">
        <v>84</v>
      </c>
      <c r="BK309" s="233">
        <f>ROUND(I309*H309,2)</f>
        <v>0</v>
      </c>
      <c r="BL309" s="18" t="s">
        <v>124</v>
      </c>
      <c r="BM309" s="232" t="s">
        <v>547</v>
      </c>
    </row>
    <row r="310" s="14" customFormat="1">
      <c r="A310" s="14"/>
      <c r="B310" s="245"/>
      <c r="C310" s="246"/>
      <c r="D310" s="236" t="s">
        <v>126</v>
      </c>
      <c r="E310" s="247" t="s">
        <v>1</v>
      </c>
      <c r="F310" s="248" t="s">
        <v>131</v>
      </c>
      <c r="G310" s="246"/>
      <c r="H310" s="249">
        <v>3</v>
      </c>
      <c r="I310" s="250"/>
      <c r="J310" s="246"/>
      <c r="K310" s="246"/>
      <c r="L310" s="251"/>
      <c r="M310" s="252"/>
      <c r="N310" s="253"/>
      <c r="O310" s="253"/>
      <c r="P310" s="253"/>
      <c r="Q310" s="253"/>
      <c r="R310" s="253"/>
      <c r="S310" s="253"/>
      <c r="T310" s="254"/>
      <c r="U310" s="14"/>
      <c r="V310" s="14"/>
      <c r="W310" s="14"/>
      <c r="X310" s="14"/>
      <c r="Y310" s="14"/>
      <c r="Z310" s="14"/>
      <c r="AA310" s="14"/>
      <c r="AB310" s="14"/>
      <c r="AC310" s="14"/>
      <c r="AD310" s="14"/>
      <c r="AE310" s="14"/>
      <c r="AT310" s="255" t="s">
        <v>126</v>
      </c>
      <c r="AU310" s="255" t="s">
        <v>86</v>
      </c>
      <c r="AV310" s="14" t="s">
        <v>86</v>
      </c>
      <c r="AW310" s="14" t="s">
        <v>32</v>
      </c>
      <c r="AX310" s="14" t="s">
        <v>84</v>
      </c>
      <c r="AY310" s="255" t="s">
        <v>118</v>
      </c>
    </row>
    <row r="311" s="2" customFormat="1" ht="21.75" customHeight="1">
      <c r="A311" s="39"/>
      <c r="B311" s="40"/>
      <c r="C311" s="278" t="s">
        <v>548</v>
      </c>
      <c r="D311" s="278" t="s">
        <v>164</v>
      </c>
      <c r="E311" s="279" t="s">
        <v>549</v>
      </c>
      <c r="F311" s="280" t="s">
        <v>550</v>
      </c>
      <c r="G311" s="281" t="s">
        <v>343</v>
      </c>
      <c r="H311" s="282">
        <v>5</v>
      </c>
      <c r="I311" s="283"/>
      <c r="J311" s="284">
        <f>ROUND(I311*H311,2)</f>
        <v>0</v>
      </c>
      <c r="K311" s="285"/>
      <c r="L311" s="286"/>
      <c r="M311" s="287" t="s">
        <v>1</v>
      </c>
      <c r="N311" s="288" t="s">
        <v>41</v>
      </c>
      <c r="O311" s="92"/>
      <c r="P311" s="230">
        <f>O311*H311</f>
        <v>0</v>
      </c>
      <c r="Q311" s="230">
        <v>0.00035</v>
      </c>
      <c r="R311" s="230">
        <f>Q311*H311</f>
        <v>0.00175</v>
      </c>
      <c r="S311" s="230">
        <v>0</v>
      </c>
      <c r="T311" s="231">
        <f>S311*H311</f>
        <v>0</v>
      </c>
      <c r="U311" s="39"/>
      <c r="V311" s="39"/>
      <c r="W311" s="39"/>
      <c r="X311" s="39"/>
      <c r="Y311" s="39"/>
      <c r="Z311" s="39"/>
      <c r="AA311" s="39"/>
      <c r="AB311" s="39"/>
      <c r="AC311" s="39"/>
      <c r="AD311" s="39"/>
      <c r="AE311" s="39"/>
      <c r="AR311" s="232" t="s">
        <v>168</v>
      </c>
      <c r="AT311" s="232" t="s">
        <v>164</v>
      </c>
      <c r="AU311" s="232" t="s">
        <v>86</v>
      </c>
      <c r="AY311" s="18" t="s">
        <v>118</v>
      </c>
      <c r="BE311" s="233">
        <f>IF(N311="základní",J311,0)</f>
        <v>0</v>
      </c>
      <c r="BF311" s="233">
        <f>IF(N311="snížená",J311,0)</f>
        <v>0</v>
      </c>
      <c r="BG311" s="233">
        <f>IF(N311="zákl. přenesená",J311,0)</f>
        <v>0</v>
      </c>
      <c r="BH311" s="233">
        <f>IF(N311="sníž. přenesená",J311,0)</f>
        <v>0</v>
      </c>
      <c r="BI311" s="233">
        <f>IF(N311="nulová",J311,0)</f>
        <v>0</v>
      </c>
      <c r="BJ311" s="18" t="s">
        <v>84</v>
      </c>
      <c r="BK311" s="233">
        <f>ROUND(I311*H311,2)</f>
        <v>0</v>
      </c>
      <c r="BL311" s="18" t="s">
        <v>124</v>
      </c>
      <c r="BM311" s="232" t="s">
        <v>551</v>
      </c>
    </row>
    <row r="312" s="14" customFormat="1">
      <c r="A312" s="14"/>
      <c r="B312" s="245"/>
      <c r="C312" s="246"/>
      <c r="D312" s="236" t="s">
        <v>126</v>
      </c>
      <c r="E312" s="247" t="s">
        <v>1</v>
      </c>
      <c r="F312" s="248" t="s">
        <v>552</v>
      </c>
      <c r="G312" s="246"/>
      <c r="H312" s="249">
        <v>5</v>
      </c>
      <c r="I312" s="250"/>
      <c r="J312" s="246"/>
      <c r="K312" s="246"/>
      <c r="L312" s="251"/>
      <c r="M312" s="252"/>
      <c r="N312" s="253"/>
      <c r="O312" s="253"/>
      <c r="P312" s="253"/>
      <c r="Q312" s="253"/>
      <c r="R312" s="253"/>
      <c r="S312" s="253"/>
      <c r="T312" s="254"/>
      <c r="U312" s="14"/>
      <c r="V312" s="14"/>
      <c r="W312" s="14"/>
      <c r="X312" s="14"/>
      <c r="Y312" s="14"/>
      <c r="Z312" s="14"/>
      <c r="AA312" s="14"/>
      <c r="AB312" s="14"/>
      <c r="AC312" s="14"/>
      <c r="AD312" s="14"/>
      <c r="AE312" s="14"/>
      <c r="AT312" s="255" t="s">
        <v>126</v>
      </c>
      <c r="AU312" s="255" t="s">
        <v>86</v>
      </c>
      <c r="AV312" s="14" t="s">
        <v>86</v>
      </c>
      <c r="AW312" s="14" t="s">
        <v>32</v>
      </c>
      <c r="AX312" s="14" t="s">
        <v>84</v>
      </c>
      <c r="AY312" s="255" t="s">
        <v>118</v>
      </c>
    </row>
    <row r="313" s="2" customFormat="1" ht="16.5" customHeight="1">
      <c r="A313" s="39"/>
      <c r="B313" s="40"/>
      <c r="C313" s="278" t="s">
        <v>553</v>
      </c>
      <c r="D313" s="278" t="s">
        <v>164</v>
      </c>
      <c r="E313" s="279" t="s">
        <v>554</v>
      </c>
      <c r="F313" s="280" t="s">
        <v>555</v>
      </c>
      <c r="G313" s="281" t="s">
        <v>343</v>
      </c>
      <c r="H313" s="282">
        <v>3</v>
      </c>
      <c r="I313" s="283"/>
      <c r="J313" s="284">
        <f>ROUND(I313*H313,2)</f>
        <v>0</v>
      </c>
      <c r="K313" s="285"/>
      <c r="L313" s="286"/>
      <c r="M313" s="287" t="s">
        <v>1</v>
      </c>
      <c r="N313" s="288" t="s">
        <v>41</v>
      </c>
      <c r="O313" s="92"/>
      <c r="P313" s="230">
        <f>O313*H313</f>
        <v>0</v>
      </c>
      <c r="Q313" s="230">
        <v>0.00010000000000000001</v>
      </c>
      <c r="R313" s="230">
        <f>Q313*H313</f>
        <v>0.00030000000000000003</v>
      </c>
      <c r="S313" s="230">
        <v>0</v>
      </c>
      <c r="T313" s="231">
        <f>S313*H313</f>
        <v>0</v>
      </c>
      <c r="U313" s="39"/>
      <c r="V313" s="39"/>
      <c r="W313" s="39"/>
      <c r="X313" s="39"/>
      <c r="Y313" s="39"/>
      <c r="Z313" s="39"/>
      <c r="AA313" s="39"/>
      <c r="AB313" s="39"/>
      <c r="AC313" s="39"/>
      <c r="AD313" s="39"/>
      <c r="AE313" s="39"/>
      <c r="AR313" s="232" t="s">
        <v>168</v>
      </c>
      <c r="AT313" s="232" t="s">
        <v>164</v>
      </c>
      <c r="AU313" s="232" t="s">
        <v>86</v>
      </c>
      <c r="AY313" s="18" t="s">
        <v>118</v>
      </c>
      <c r="BE313" s="233">
        <f>IF(N313="základní",J313,0)</f>
        <v>0</v>
      </c>
      <c r="BF313" s="233">
        <f>IF(N313="snížená",J313,0)</f>
        <v>0</v>
      </c>
      <c r="BG313" s="233">
        <f>IF(N313="zákl. přenesená",J313,0)</f>
        <v>0</v>
      </c>
      <c r="BH313" s="233">
        <f>IF(N313="sníž. přenesená",J313,0)</f>
        <v>0</v>
      </c>
      <c r="BI313" s="233">
        <f>IF(N313="nulová",J313,0)</f>
        <v>0</v>
      </c>
      <c r="BJ313" s="18" t="s">
        <v>84</v>
      </c>
      <c r="BK313" s="233">
        <f>ROUND(I313*H313,2)</f>
        <v>0</v>
      </c>
      <c r="BL313" s="18" t="s">
        <v>124</v>
      </c>
      <c r="BM313" s="232" t="s">
        <v>556</v>
      </c>
    </row>
    <row r="314" s="14" customFormat="1">
      <c r="A314" s="14"/>
      <c r="B314" s="245"/>
      <c r="C314" s="246"/>
      <c r="D314" s="236" t="s">
        <v>126</v>
      </c>
      <c r="E314" s="247" t="s">
        <v>1</v>
      </c>
      <c r="F314" s="248" t="s">
        <v>131</v>
      </c>
      <c r="G314" s="246"/>
      <c r="H314" s="249">
        <v>3</v>
      </c>
      <c r="I314" s="250"/>
      <c r="J314" s="246"/>
      <c r="K314" s="246"/>
      <c r="L314" s="251"/>
      <c r="M314" s="252"/>
      <c r="N314" s="253"/>
      <c r="O314" s="253"/>
      <c r="P314" s="253"/>
      <c r="Q314" s="253"/>
      <c r="R314" s="253"/>
      <c r="S314" s="253"/>
      <c r="T314" s="254"/>
      <c r="U314" s="14"/>
      <c r="V314" s="14"/>
      <c r="W314" s="14"/>
      <c r="X314" s="14"/>
      <c r="Y314" s="14"/>
      <c r="Z314" s="14"/>
      <c r="AA314" s="14"/>
      <c r="AB314" s="14"/>
      <c r="AC314" s="14"/>
      <c r="AD314" s="14"/>
      <c r="AE314" s="14"/>
      <c r="AT314" s="255" t="s">
        <v>126</v>
      </c>
      <c r="AU314" s="255" t="s">
        <v>86</v>
      </c>
      <c r="AV314" s="14" t="s">
        <v>86</v>
      </c>
      <c r="AW314" s="14" t="s">
        <v>32</v>
      </c>
      <c r="AX314" s="14" t="s">
        <v>84</v>
      </c>
      <c r="AY314" s="255" t="s">
        <v>118</v>
      </c>
    </row>
    <row r="315" s="2" customFormat="1" ht="49.05" customHeight="1">
      <c r="A315" s="39"/>
      <c r="B315" s="40"/>
      <c r="C315" s="220" t="s">
        <v>557</v>
      </c>
      <c r="D315" s="220" t="s">
        <v>120</v>
      </c>
      <c r="E315" s="221" t="s">
        <v>558</v>
      </c>
      <c r="F315" s="222" t="s">
        <v>559</v>
      </c>
      <c r="G315" s="223" t="s">
        <v>453</v>
      </c>
      <c r="H315" s="224">
        <v>44</v>
      </c>
      <c r="I315" s="225"/>
      <c r="J315" s="226">
        <f>ROUND(I315*H315,2)</f>
        <v>0</v>
      </c>
      <c r="K315" s="227"/>
      <c r="L315" s="45"/>
      <c r="M315" s="228" t="s">
        <v>1</v>
      </c>
      <c r="N315" s="229" t="s">
        <v>41</v>
      </c>
      <c r="O315" s="92"/>
      <c r="P315" s="230">
        <f>O315*H315</f>
        <v>0</v>
      </c>
      <c r="Q315" s="230">
        <v>0.20219000000000001</v>
      </c>
      <c r="R315" s="230">
        <f>Q315*H315</f>
        <v>8.8963599999999996</v>
      </c>
      <c r="S315" s="230">
        <v>0</v>
      </c>
      <c r="T315" s="231">
        <f>S315*H315</f>
        <v>0</v>
      </c>
      <c r="U315" s="39"/>
      <c r="V315" s="39"/>
      <c r="W315" s="39"/>
      <c r="X315" s="39"/>
      <c r="Y315" s="39"/>
      <c r="Z315" s="39"/>
      <c r="AA315" s="39"/>
      <c r="AB315" s="39"/>
      <c r="AC315" s="39"/>
      <c r="AD315" s="39"/>
      <c r="AE315" s="39"/>
      <c r="AR315" s="232" t="s">
        <v>124</v>
      </c>
      <c r="AT315" s="232" t="s">
        <v>120</v>
      </c>
      <c r="AU315" s="232" t="s">
        <v>86</v>
      </c>
      <c r="AY315" s="18" t="s">
        <v>118</v>
      </c>
      <c r="BE315" s="233">
        <f>IF(N315="základní",J315,0)</f>
        <v>0</v>
      </c>
      <c r="BF315" s="233">
        <f>IF(N315="snížená",J315,0)</f>
        <v>0</v>
      </c>
      <c r="BG315" s="233">
        <f>IF(N315="zákl. přenesená",J315,0)</f>
        <v>0</v>
      </c>
      <c r="BH315" s="233">
        <f>IF(N315="sníž. přenesená",J315,0)</f>
        <v>0</v>
      </c>
      <c r="BI315" s="233">
        <f>IF(N315="nulová",J315,0)</f>
        <v>0</v>
      </c>
      <c r="BJ315" s="18" t="s">
        <v>84</v>
      </c>
      <c r="BK315" s="233">
        <f>ROUND(I315*H315,2)</f>
        <v>0</v>
      </c>
      <c r="BL315" s="18" t="s">
        <v>124</v>
      </c>
      <c r="BM315" s="232" t="s">
        <v>560</v>
      </c>
    </row>
    <row r="316" s="13" customFormat="1">
      <c r="A316" s="13"/>
      <c r="B316" s="234"/>
      <c r="C316" s="235"/>
      <c r="D316" s="236" t="s">
        <v>126</v>
      </c>
      <c r="E316" s="237" t="s">
        <v>1</v>
      </c>
      <c r="F316" s="238" t="s">
        <v>561</v>
      </c>
      <c r="G316" s="235"/>
      <c r="H316" s="237" t="s">
        <v>1</v>
      </c>
      <c r="I316" s="239"/>
      <c r="J316" s="235"/>
      <c r="K316" s="235"/>
      <c r="L316" s="240"/>
      <c r="M316" s="241"/>
      <c r="N316" s="242"/>
      <c r="O316" s="242"/>
      <c r="P316" s="242"/>
      <c r="Q316" s="242"/>
      <c r="R316" s="242"/>
      <c r="S316" s="242"/>
      <c r="T316" s="243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44" t="s">
        <v>126</v>
      </c>
      <c r="AU316" s="244" t="s">
        <v>86</v>
      </c>
      <c r="AV316" s="13" t="s">
        <v>84</v>
      </c>
      <c r="AW316" s="13" t="s">
        <v>32</v>
      </c>
      <c r="AX316" s="13" t="s">
        <v>76</v>
      </c>
      <c r="AY316" s="244" t="s">
        <v>118</v>
      </c>
    </row>
    <row r="317" s="14" customFormat="1">
      <c r="A317" s="14"/>
      <c r="B317" s="245"/>
      <c r="C317" s="246"/>
      <c r="D317" s="236" t="s">
        <v>126</v>
      </c>
      <c r="E317" s="247" t="s">
        <v>1</v>
      </c>
      <c r="F317" s="248" t="s">
        <v>378</v>
      </c>
      <c r="G317" s="246"/>
      <c r="H317" s="249">
        <v>44</v>
      </c>
      <c r="I317" s="250"/>
      <c r="J317" s="246"/>
      <c r="K317" s="246"/>
      <c r="L317" s="251"/>
      <c r="M317" s="252"/>
      <c r="N317" s="253"/>
      <c r="O317" s="253"/>
      <c r="P317" s="253"/>
      <c r="Q317" s="253"/>
      <c r="R317" s="253"/>
      <c r="S317" s="253"/>
      <c r="T317" s="254"/>
      <c r="U317" s="14"/>
      <c r="V317" s="14"/>
      <c r="W317" s="14"/>
      <c r="X317" s="14"/>
      <c r="Y317" s="14"/>
      <c r="Z317" s="14"/>
      <c r="AA317" s="14"/>
      <c r="AB317" s="14"/>
      <c r="AC317" s="14"/>
      <c r="AD317" s="14"/>
      <c r="AE317" s="14"/>
      <c r="AT317" s="255" t="s">
        <v>126</v>
      </c>
      <c r="AU317" s="255" t="s">
        <v>86</v>
      </c>
      <c r="AV317" s="14" t="s">
        <v>86</v>
      </c>
      <c r="AW317" s="14" t="s">
        <v>32</v>
      </c>
      <c r="AX317" s="14" t="s">
        <v>84</v>
      </c>
      <c r="AY317" s="255" t="s">
        <v>118</v>
      </c>
    </row>
    <row r="318" s="2" customFormat="1" ht="49.05" customHeight="1">
      <c r="A318" s="39"/>
      <c r="B318" s="40"/>
      <c r="C318" s="220" t="s">
        <v>562</v>
      </c>
      <c r="D318" s="220" t="s">
        <v>120</v>
      </c>
      <c r="E318" s="221" t="s">
        <v>563</v>
      </c>
      <c r="F318" s="222" t="s">
        <v>564</v>
      </c>
      <c r="G318" s="223" t="s">
        <v>453</v>
      </c>
      <c r="H318" s="224">
        <v>1069</v>
      </c>
      <c r="I318" s="225"/>
      <c r="J318" s="226">
        <f>ROUND(I318*H318,2)</f>
        <v>0</v>
      </c>
      <c r="K318" s="227"/>
      <c r="L318" s="45"/>
      <c r="M318" s="228" t="s">
        <v>1</v>
      </c>
      <c r="N318" s="229" t="s">
        <v>41</v>
      </c>
      <c r="O318" s="92"/>
      <c r="P318" s="230">
        <f>O318*H318</f>
        <v>0</v>
      </c>
      <c r="Q318" s="230">
        <v>0.15540000000000001</v>
      </c>
      <c r="R318" s="230">
        <f>Q318*H318</f>
        <v>166.12260000000001</v>
      </c>
      <c r="S318" s="230">
        <v>0</v>
      </c>
      <c r="T318" s="231">
        <f>S318*H318</f>
        <v>0</v>
      </c>
      <c r="U318" s="39"/>
      <c r="V318" s="39"/>
      <c r="W318" s="39"/>
      <c r="X318" s="39"/>
      <c r="Y318" s="39"/>
      <c r="Z318" s="39"/>
      <c r="AA318" s="39"/>
      <c r="AB318" s="39"/>
      <c r="AC318" s="39"/>
      <c r="AD318" s="39"/>
      <c r="AE318" s="39"/>
      <c r="AR318" s="232" t="s">
        <v>124</v>
      </c>
      <c r="AT318" s="232" t="s">
        <v>120</v>
      </c>
      <c r="AU318" s="232" t="s">
        <v>86</v>
      </c>
      <c r="AY318" s="18" t="s">
        <v>118</v>
      </c>
      <c r="BE318" s="233">
        <f>IF(N318="základní",J318,0)</f>
        <v>0</v>
      </c>
      <c r="BF318" s="233">
        <f>IF(N318="snížená",J318,0)</f>
        <v>0</v>
      </c>
      <c r="BG318" s="233">
        <f>IF(N318="zákl. přenesená",J318,0)</f>
        <v>0</v>
      </c>
      <c r="BH318" s="233">
        <f>IF(N318="sníž. přenesená",J318,0)</f>
        <v>0</v>
      </c>
      <c r="BI318" s="233">
        <f>IF(N318="nulová",J318,0)</f>
        <v>0</v>
      </c>
      <c r="BJ318" s="18" t="s">
        <v>84</v>
      </c>
      <c r="BK318" s="233">
        <f>ROUND(I318*H318,2)</f>
        <v>0</v>
      </c>
      <c r="BL318" s="18" t="s">
        <v>124</v>
      </c>
      <c r="BM318" s="232" t="s">
        <v>565</v>
      </c>
    </row>
    <row r="319" s="13" customFormat="1">
      <c r="A319" s="13"/>
      <c r="B319" s="234"/>
      <c r="C319" s="235"/>
      <c r="D319" s="236" t="s">
        <v>126</v>
      </c>
      <c r="E319" s="237" t="s">
        <v>1</v>
      </c>
      <c r="F319" s="238" t="s">
        <v>566</v>
      </c>
      <c r="G319" s="235"/>
      <c r="H319" s="237" t="s">
        <v>1</v>
      </c>
      <c r="I319" s="239"/>
      <c r="J319" s="235"/>
      <c r="K319" s="235"/>
      <c r="L319" s="240"/>
      <c r="M319" s="241"/>
      <c r="N319" s="242"/>
      <c r="O319" s="242"/>
      <c r="P319" s="242"/>
      <c r="Q319" s="242"/>
      <c r="R319" s="242"/>
      <c r="S319" s="242"/>
      <c r="T319" s="243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44" t="s">
        <v>126</v>
      </c>
      <c r="AU319" s="244" t="s">
        <v>86</v>
      </c>
      <c r="AV319" s="13" t="s">
        <v>84</v>
      </c>
      <c r="AW319" s="13" t="s">
        <v>32</v>
      </c>
      <c r="AX319" s="13" t="s">
        <v>76</v>
      </c>
      <c r="AY319" s="244" t="s">
        <v>118</v>
      </c>
    </row>
    <row r="320" s="14" customFormat="1">
      <c r="A320" s="14"/>
      <c r="B320" s="245"/>
      <c r="C320" s="246"/>
      <c r="D320" s="236" t="s">
        <v>126</v>
      </c>
      <c r="E320" s="247" t="s">
        <v>1</v>
      </c>
      <c r="F320" s="248" t="s">
        <v>567</v>
      </c>
      <c r="G320" s="246"/>
      <c r="H320" s="249">
        <v>659</v>
      </c>
      <c r="I320" s="250"/>
      <c r="J320" s="246"/>
      <c r="K320" s="246"/>
      <c r="L320" s="251"/>
      <c r="M320" s="252"/>
      <c r="N320" s="253"/>
      <c r="O320" s="253"/>
      <c r="P320" s="253"/>
      <c r="Q320" s="253"/>
      <c r="R320" s="253"/>
      <c r="S320" s="253"/>
      <c r="T320" s="254"/>
      <c r="U320" s="14"/>
      <c r="V320" s="14"/>
      <c r="W320" s="14"/>
      <c r="X320" s="14"/>
      <c r="Y320" s="14"/>
      <c r="Z320" s="14"/>
      <c r="AA320" s="14"/>
      <c r="AB320" s="14"/>
      <c r="AC320" s="14"/>
      <c r="AD320" s="14"/>
      <c r="AE320" s="14"/>
      <c r="AT320" s="255" t="s">
        <v>126</v>
      </c>
      <c r="AU320" s="255" t="s">
        <v>86</v>
      </c>
      <c r="AV320" s="14" t="s">
        <v>86</v>
      </c>
      <c r="AW320" s="14" t="s">
        <v>32</v>
      </c>
      <c r="AX320" s="14" t="s">
        <v>76</v>
      </c>
      <c r="AY320" s="255" t="s">
        <v>118</v>
      </c>
    </row>
    <row r="321" s="13" customFormat="1">
      <c r="A321" s="13"/>
      <c r="B321" s="234"/>
      <c r="C321" s="235"/>
      <c r="D321" s="236" t="s">
        <v>126</v>
      </c>
      <c r="E321" s="237" t="s">
        <v>1</v>
      </c>
      <c r="F321" s="238" t="s">
        <v>568</v>
      </c>
      <c r="G321" s="235"/>
      <c r="H321" s="237" t="s">
        <v>1</v>
      </c>
      <c r="I321" s="239"/>
      <c r="J321" s="235"/>
      <c r="K321" s="235"/>
      <c r="L321" s="240"/>
      <c r="M321" s="241"/>
      <c r="N321" s="242"/>
      <c r="O321" s="242"/>
      <c r="P321" s="242"/>
      <c r="Q321" s="242"/>
      <c r="R321" s="242"/>
      <c r="S321" s="242"/>
      <c r="T321" s="243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44" t="s">
        <v>126</v>
      </c>
      <c r="AU321" s="244" t="s">
        <v>86</v>
      </c>
      <c r="AV321" s="13" t="s">
        <v>84</v>
      </c>
      <c r="AW321" s="13" t="s">
        <v>32</v>
      </c>
      <c r="AX321" s="13" t="s">
        <v>76</v>
      </c>
      <c r="AY321" s="244" t="s">
        <v>118</v>
      </c>
    </row>
    <row r="322" s="14" customFormat="1">
      <c r="A322" s="14"/>
      <c r="B322" s="245"/>
      <c r="C322" s="246"/>
      <c r="D322" s="236" t="s">
        <v>126</v>
      </c>
      <c r="E322" s="247" t="s">
        <v>1</v>
      </c>
      <c r="F322" s="248" t="s">
        <v>569</v>
      </c>
      <c r="G322" s="246"/>
      <c r="H322" s="249">
        <v>404</v>
      </c>
      <c r="I322" s="250"/>
      <c r="J322" s="246"/>
      <c r="K322" s="246"/>
      <c r="L322" s="251"/>
      <c r="M322" s="252"/>
      <c r="N322" s="253"/>
      <c r="O322" s="253"/>
      <c r="P322" s="253"/>
      <c r="Q322" s="253"/>
      <c r="R322" s="253"/>
      <c r="S322" s="253"/>
      <c r="T322" s="254"/>
      <c r="U322" s="14"/>
      <c r="V322" s="14"/>
      <c r="W322" s="14"/>
      <c r="X322" s="14"/>
      <c r="Y322" s="14"/>
      <c r="Z322" s="14"/>
      <c r="AA322" s="14"/>
      <c r="AB322" s="14"/>
      <c r="AC322" s="14"/>
      <c r="AD322" s="14"/>
      <c r="AE322" s="14"/>
      <c r="AT322" s="255" t="s">
        <v>126</v>
      </c>
      <c r="AU322" s="255" t="s">
        <v>86</v>
      </c>
      <c r="AV322" s="14" t="s">
        <v>86</v>
      </c>
      <c r="AW322" s="14" t="s">
        <v>32</v>
      </c>
      <c r="AX322" s="14" t="s">
        <v>76</v>
      </c>
      <c r="AY322" s="255" t="s">
        <v>118</v>
      </c>
    </row>
    <row r="323" s="13" customFormat="1">
      <c r="A323" s="13"/>
      <c r="B323" s="234"/>
      <c r="C323" s="235"/>
      <c r="D323" s="236" t="s">
        <v>126</v>
      </c>
      <c r="E323" s="237" t="s">
        <v>1</v>
      </c>
      <c r="F323" s="238" t="s">
        <v>570</v>
      </c>
      <c r="G323" s="235"/>
      <c r="H323" s="237" t="s">
        <v>1</v>
      </c>
      <c r="I323" s="239"/>
      <c r="J323" s="235"/>
      <c r="K323" s="235"/>
      <c r="L323" s="240"/>
      <c r="M323" s="241"/>
      <c r="N323" s="242"/>
      <c r="O323" s="242"/>
      <c r="P323" s="242"/>
      <c r="Q323" s="242"/>
      <c r="R323" s="242"/>
      <c r="S323" s="242"/>
      <c r="T323" s="243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244" t="s">
        <v>126</v>
      </c>
      <c r="AU323" s="244" t="s">
        <v>86</v>
      </c>
      <c r="AV323" s="13" t="s">
        <v>84</v>
      </c>
      <c r="AW323" s="13" t="s">
        <v>32</v>
      </c>
      <c r="AX323" s="13" t="s">
        <v>76</v>
      </c>
      <c r="AY323" s="244" t="s">
        <v>118</v>
      </c>
    </row>
    <row r="324" s="14" customFormat="1">
      <c r="A324" s="14"/>
      <c r="B324" s="245"/>
      <c r="C324" s="246"/>
      <c r="D324" s="236" t="s">
        <v>126</v>
      </c>
      <c r="E324" s="247" t="s">
        <v>1</v>
      </c>
      <c r="F324" s="248" t="s">
        <v>571</v>
      </c>
      <c r="G324" s="246"/>
      <c r="H324" s="249">
        <v>6</v>
      </c>
      <c r="I324" s="250"/>
      <c r="J324" s="246"/>
      <c r="K324" s="246"/>
      <c r="L324" s="251"/>
      <c r="M324" s="252"/>
      <c r="N324" s="253"/>
      <c r="O324" s="253"/>
      <c r="P324" s="253"/>
      <c r="Q324" s="253"/>
      <c r="R324" s="253"/>
      <c r="S324" s="253"/>
      <c r="T324" s="254"/>
      <c r="U324" s="14"/>
      <c r="V324" s="14"/>
      <c r="W324" s="14"/>
      <c r="X324" s="14"/>
      <c r="Y324" s="14"/>
      <c r="Z324" s="14"/>
      <c r="AA324" s="14"/>
      <c r="AB324" s="14"/>
      <c r="AC324" s="14"/>
      <c r="AD324" s="14"/>
      <c r="AE324" s="14"/>
      <c r="AT324" s="255" t="s">
        <v>126</v>
      </c>
      <c r="AU324" s="255" t="s">
        <v>86</v>
      </c>
      <c r="AV324" s="14" t="s">
        <v>86</v>
      </c>
      <c r="AW324" s="14" t="s">
        <v>32</v>
      </c>
      <c r="AX324" s="14" t="s">
        <v>76</v>
      </c>
      <c r="AY324" s="255" t="s">
        <v>118</v>
      </c>
    </row>
    <row r="325" s="16" customFormat="1">
      <c r="A325" s="16"/>
      <c r="B325" s="267"/>
      <c r="C325" s="268"/>
      <c r="D325" s="236" t="s">
        <v>126</v>
      </c>
      <c r="E325" s="269" t="s">
        <v>1</v>
      </c>
      <c r="F325" s="270" t="s">
        <v>136</v>
      </c>
      <c r="G325" s="268"/>
      <c r="H325" s="271">
        <v>1069</v>
      </c>
      <c r="I325" s="272"/>
      <c r="J325" s="268"/>
      <c r="K325" s="268"/>
      <c r="L325" s="273"/>
      <c r="M325" s="274"/>
      <c r="N325" s="275"/>
      <c r="O325" s="275"/>
      <c r="P325" s="275"/>
      <c r="Q325" s="275"/>
      <c r="R325" s="275"/>
      <c r="S325" s="275"/>
      <c r="T325" s="276"/>
      <c r="U325" s="16"/>
      <c r="V325" s="16"/>
      <c r="W325" s="16"/>
      <c r="X325" s="16"/>
      <c r="Y325" s="16"/>
      <c r="Z325" s="16"/>
      <c r="AA325" s="16"/>
      <c r="AB325" s="16"/>
      <c r="AC325" s="16"/>
      <c r="AD325" s="16"/>
      <c r="AE325" s="16"/>
      <c r="AT325" s="277" t="s">
        <v>126</v>
      </c>
      <c r="AU325" s="277" t="s">
        <v>86</v>
      </c>
      <c r="AV325" s="16" t="s">
        <v>124</v>
      </c>
      <c r="AW325" s="16" t="s">
        <v>32</v>
      </c>
      <c r="AX325" s="16" t="s">
        <v>84</v>
      </c>
      <c r="AY325" s="277" t="s">
        <v>118</v>
      </c>
    </row>
    <row r="326" s="2" customFormat="1" ht="16.5" customHeight="1">
      <c r="A326" s="39"/>
      <c r="B326" s="40"/>
      <c r="C326" s="278" t="s">
        <v>572</v>
      </c>
      <c r="D326" s="278" t="s">
        <v>164</v>
      </c>
      <c r="E326" s="279" t="s">
        <v>573</v>
      </c>
      <c r="F326" s="280" t="s">
        <v>574</v>
      </c>
      <c r="G326" s="281" t="s">
        <v>453</v>
      </c>
      <c r="H326" s="282">
        <v>668.88499999999999</v>
      </c>
      <c r="I326" s="283"/>
      <c r="J326" s="284">
        <f>ROUND(I326*H326,2)</f>
        <v>0</v>
      </c>
      <c r="K326" s="285"/>
      <c r="L326" s="286"/>
      <c r="M326" s="287" t="s">
        <v>1</v>
      </c>
      <c r="N326" s="288" t="s">
        <v>41</v>
      </c>
      <c r="O326" s="92"/>
      <c r="P326" s="230">
        <f>O326*H326</f>
        <v>0</v>
      </c>
      <c r="Q326" s="230">
        <v>0.081000000000000003</v>
      </c>
      <c r="R326" s="230">
        <f>Q326*H326</f>
        <v>54.179684999999999</v>
      </c>
      <c r="S326" s="230">
        <v>0</v>
      </c>
      <c r="T326" s="231">
        <f>S326*H326</f>
        <v>0</v>
      </c>
      <c r="U326" s="39"/>
      <c r="V326" s="39"/>
      <c r="W326" s="39"/>
      <c r="X326" s="39"/>
      <c r="Y326" s="39"/>
      <c r="Z326" s="39"/>
      <c r="AA326" s="39"/>
      <c r="AB326" s="39"/>
      <c r="AC326" s="39"/>
      <c r="AD326" s="39"/>
      <c r="AE326" s="39"/>
      <c r="AR326" s="232" t="s">
        <v>168</v>
      </c>
      <c r="AT326" s="232" t="s">
        <v>164</v>
      </c>
      <c r="AU326" s="232" t="s">
        <v>86</v>
      </c>
      <c r="AY326" s="18" t="s">
        <v>118</v>
      </c>
      <c r="BE326" s="233">
        <f>IF(N326="základní",J326,0)</f>
        <v>0</v>
      </c>
      <c r="BF326" s="233">
        <f>IF(N326="snížená",J326,0)</f>
        <v>0</v>
      </c>
      <c r="BG326" s="233">
        <f>IF(N326="zákl. přenesená",J326,0)</f>
        <v>0</v>
      </c>
      <c r="BH326" s="233">
        <f>IF(N326="sníž. přenesená",J326,0)</f>
        <v>0</v>
      </c>
      <c r="BI326" s="233">
        <f>IF(N326="nulová",J326,0)</f>
        <v>0</v>
      </c>
      <c r="BJ326" s="18" t="s">
        <v>84</v>
      </c>
      <c r="BK326" s="233">
        <f>ROUND(I326*H326,2)</f>
        <v>0</v>
      </c>
      <c r="BL326" s="18" t="s">
        <v>124</v>
      </c>
      <c r="BM326" s="232" t="s">
        <v>575</v>
      </c>
    </row>
    <row r="327" s="14" customFormat="1">
      <c r="A327" s="14"/>
      <c r="B327" s="245"/>
      <c r="C327" s="246"/>
      <c r="D327" s="236" t="s">
        <v>126</v>
      </c>
      <c r="E327" s="247" t="s">
        <v>1</v>
      </c>
      <c r="F327" s="248" t="s">
        <v>576</v>
      </c>
      <c r="G327" s="246"/>
      <c r="H327" s="249">
        <v>659</v>
      </c>
      <c r="I327" s="250"/>
      <c r="J327" s="246"/>
      <c r="K327" s="246"/>
      <c r="L327" s="251"/>
      <c r="M327" s="252"/>
      <c r="N327" s="253"/>
      <c r="O327" s="253"/>
      <c r="P327" s="253"/>
      <c r="Q327" s="253"/>
      <c r="R327" s="253"/>
      <c r="S327" s="253"/>
      <c r="T327" s="254"/>
      <c r="U327" s="14"/>
      <c r="V327" s="14"/>
      <c r="W327" s="14"/>
      <c r="X327" s="14"/>
      <c r="Y327" s="14"/>
      <c r="Z327" s="14"/>
      <c r="AA327" s="14"/>
      <c r="AB327" s="14"/>
      <c r="AC327" s="14"/>
      <c r="AD327" s="14"/>
      <c r="AE327" s="14"/>
      <c r="AT327" s="255" t="s">
        <v>126</v>
      </c>
      <c r="AU327" s="255" t="s">
        <v>86</v>
      </c>
      <c r="AV327" s="14" t="s">
        <v>86</v>
      </c>
      <c r="AW327" s="14" t="s">
        <v>32</v>
      </c>
      <c r="AX327" s="14" t="s">
        <v>84</v>
      </c>
      <c r="AY327" s="255" t="s">
        <v>118</v>
      </c>
    </row>
    <row r="328" s="14" customFormat="1">
      <c r="A328" s="14"/>
      <c r="B328" s="245"/>
      <c r="C328" s="246"/>
      <c r="D328" s="236" t="s">
        <v>126</v>
      </c>
      <c r="E328" s="246"/>
      <c r="F328" s="248" t="s">
        <v>577</v>
      </c>
      <c r="G328" s="246"/>
      <c r="H328" s="249">
        <v>668.88499999999999</v>
      </c>
      <c r="I328" s="250"/>
      <c r="J328" s="246"/>
      <c r="K328" s="246"/>
      <c r="L328" s="251"/>
      <c r="M328" s="252"/>
      <c r="N328" s="253"/>
      <c r="O328" s="253"/>
      <c r="P328" s="253"/>
      <c r="Q328" s="253"/>
      <c r="R328" s="253"/>
      <c r="S328" s="253"/>
      <c r="T328" s="254"/>
      <c r="U328" s="14"/>
      <c r="V328" s="14"/>
      <c r="W328" s="14"/>
      <c r="X328" s="14"/>
      <c r="Y328" s="14"/>
      <c r="Z328" s="14"/>
      <c r="AA328" s="14"/>
      <c r="AB328" s="14"/>
      <c r="AC328" s="14"/>
      <c r="AD328" s="14"/>
      <c r="AE328" s="14"/>
      <c r="AT328" s="255" t="s">
        <v>126</v>
      </c>
      <c r="AU328" s="255" t="s">
        <v>86</v>
      </c>
      <c r="AV328" s="14" t="s">
        <v>86</v>
      </c>
      <c r="AW328" s="14" t="s">
        <v>4</v>
      </c>
      <c r="AX328" s="14" t="s">
        <v>84</v>
      </c>
      <c r="AY328" s="255" t="s">
        <v>118</v>
      </c>
    </row>
    <row r="329" s="2" customFormat="1" ht="21.75" customHeight="1">
      <c r="A329" s="39"/>
      <c r="B329" s="40"/>
      <c r="C329" s="278" t="s">
        <v>578</v>
      </c>
      <c r="D329" s="278" t="s">
        <v>164</v>
      </c>
      <c r="E329" s="279" t="s">
        <v>579</v>
      </c>
      <c r="F329" s="280" t="s">
        <v>580</v>
      </c>
      <c r="G329" s="281" t="s">
        <v>453</v>
      </c>
      <c r="H329" s="282">
        <v>410.06</v>
      </c>
      <c r="I329" s="283"/>
      <c r="J329" s="284">
        <f>ROUND(I329*H329,2)</f>
        <v>0</v>
      </c>
      <c r="K329" s="285"/>
      <c r="L329" s="286"/>
      <c r="M329" s="287" t="s">
        <v>1</v>
      </c>
      <c r="N329" s="288" t="s">
        <v>41</v>
      </c>
      <c r="O329" s="92"/>
      <c r="P329" s="230">
        <f>O329*H329</f>
        <v>0</v>
      </c>
      <c r="Q329" s="230">
        <v>0.048300000000000003</v>
      </c>
      <c r="R329" s="230">
        <f>Q329*H329</f>
        <v>19.805898000000003</v>
      </c>
      <c r="S329" s="230">
        <v>0</v>
      </c>
      <c r="T329" s="231">
        <f>S329*H329</f>
        <v>0</v>
      </c>
      <c r="U329" s="39"/>
      <c r="V329" s="39"/>
      <c r="W329" s="39"/>
      <c r="X329" s="39"/>
      <c r="Y329" s="39"/>
      <c r="Z329" s="39"/>
      <c r="AA329" s="39"/>
      <c r="AB329" s="39"/>
      <c r="AC329" s="39"/>
      <c r="AD329" s="39"/>
      <c r="AE329" s="39"/>
      <c r="AR329" s="232" t="s">
        <v>168</v>
      </c>
      <c r="AT329" s="232" t="s">
        <v>164</v>
      </c>
      <c r="AU329" s="232" t="s">
        <v>86</v>
      </c>
      <c r="AY329" s="18" t="s">
        <v>118</v>
      </c>
      <c r="BE329" s="233">
        <f>IF(N329="základní",J329,0)</f>
        <v>0</v>
      </c>
      <c r="BF329" s="233">
        <f>IF(N329="snížená",J329,0)</f>
        <v>0</v>
      </c>
      <c r="BG329" s="233">
        <f>IF(N329="zákl. přenesená",J329,0)</f>
        <v>0</v>
      </c>
      <c r="BH329" s="233">
        <f>IF(N329="sníž. přenesená",J329,0)</f>
        <v>0</v>
      </c>
      <c r="BI329" s="233">
        <f>IF(N329="nulová",J329,0)</f>
        <v>0</v>
      </c>
      <c r="BJ329" s="18" t="s">
        <v>84</v>
      </c>
      <c r="BK329" s="233">
        <f>ROUND(I329*H329,2)</f>
        <v>0</v>
      </c>
      <c r="BL329" s="18" t="s">
        <v>124</v>
      </c>
      <c r="BM329" s="232" t="s">
        <v>581</v>
      </c>
    </row>
    <row r="330" s="14" customFormat="1">
      <c r="A330" s="14"/>
      <c r="B330" s="245"/>
      <c r="C330" s="246"/>
      <c r="D330" s="236" t="s">
        <v>126</v>
      </c>
      <c r="E330" s="247" t="s">
        <v>1</v>
      </c>
      <c r="F330" s="248" t="s">
        <v>569</v>
      </c>
      <c r="G330" s="246"/>
      <c r="H330" s="249">
        <v>404</v>
      </c>
      <c r="I330" s="250"/>
      <c r="J330" s="246"/>
      <c r="K330" s="246"/>
      <c r="L330" s="251"/>
      <c r="M330" s="252"/>
      <c r="N330" s="253"/>
      <c r="O330" s="253"/>
      <c r="P330" s="253"/>
      <c r="Q330" s="253"/>
      <c r="R330" s="253"/>
      <c r="S330" s="253"/>
      <c r="T330" s="254"/>
      <c r="U330" s="14"/>
      <c r="V330" s="14"/>
      <c r="W330" s="14"/>
      <c r="X330" s="14"/>
      <c r="Y330" s="14"/>
      <c r="Z330" s="14"/>
      <c r="AA330" s="14"/>
      <c r="AB330" s="14"/>
      <c r="AC330" s="14"/>
      <c r="AD330" s="14"/>
      <c r="AE330" s="14"/>
      <c r="AT330" s="255" t="s">
        <v>126</v>
      </c>
      <c r="AU330" s="255" t="s">
        <v>86</v>
      </c>
      <c r="AV330" s="14" t="s">
        <v>86</v>
      </c>
      <c r="AW330" s="14" t="s">
        <v>32</v>
      </c>
      <c r="AX330" s="14" t="s">
        <v>84</v>
      </c>
      <c r="AY330" s="255" t="s">
        <v>118</v>
      </c>
    </row>
    <row r="331" s="14" customFormat="1">
      <c r="A331" s="14"/>
      <c r="B331" s="245"/>
      <c r="C331" s="246"/>
      <c r="D331" s="236" t="s">
        <v>126</v>
      </c>
      <c r="E331" s="246"/>
      <c r="F331" s="248" t="s">
        <v>582</v>
      </c>
      <c r="G331" s="246"/>
      <c r="H331" s="249">
        <v>410.06</v>
      </c>
      <c r="I331" s="250"/>
      <c r="J331" s="246"/>
      <c r="K331" s="246"/>
      <c r="L331" s="251"/>
      <c r="M331" s="252"/>
      <c r="N331" s="253"/>
      <c r="O331" s="253"/>
      <c r="P331" s="253"/>
      <c r="Q331" s="253"/>
      <c r="R331" s="253"/>
      <c r="S331" s="253"/>
      <c r="T331" s="254"/>
      <c r="U331" s="14"/>
      <c r="V331" s="14"/>
      <c r="W331" s="14"/>
      <c r="X331" s="14"/>
      <c r="Y331" s="14"/>
      <c r="Z331" s="14"/>
      <c r="AA331" s="14"/>
      <c r="AB331" s="14"/>
      <c r="AC331" s="14"/>
      <c r="AD331" s="14"/>
      <c r="AE331" s="14"/>
      <c r="AT331" s="255" t="s">
        <v>126</v>
      </c>
      <c r="AU331" s="255" t="s">
        <v>86</v>
      </c>
      <c r="AV331" s="14" t="s">
        <v>86</v>
      </c>
      <c r="AW331" s="14" t="s">
        <v>4</v>
      </c>
      <c r="AX331" s="14" t="s">
        <v>84</v>
      </c>
      <c r="AY331" s="255" t="s">
        <v>118</v>
      </c>
    </row>
    <row r="332" s="2" customFormat="1" ht="24.15" customHeight="1">
      <c r="A332" s="39"/>
      <c r="B332" s="40"/>
      <c r="C332" s="278" t="s">
        <v>583</v>
      </c>
      <c r="D332" s="278" t="s">
        <v>164</v>
      </c>
      <c r="E332" s="279" t="s">
        <v>584</v>
      </c>
      <c r="F332" s="280" t="s">
        <v>585</v>
      </c>
      <c r="G332" s="281" t="s">
        <v>453</v>
      </c>
      <c r="H332" s="282">
        <v>6.0899999999999999</v>
      </c>
      <c r="I332" s="283"/>
      <c r="J332" s="284">
        <f>ROUND(I332*H332,2)</f>
        <v>0</v>
      </c>
      <c r="K332" s="285"/>
      <c r="L332" s="286"/>
      <c r="M332" s="287" t="s">
        <v>1</v>
      </c>
      <c r="N332" s="288" t="s">
        <v>41</v>
      </c>
      <c r="O332" s="92"/>
      <c r="P332" s="230">
        <f>O332*H332</f>
        <v>0</v>
      </c>
      <c r="Q332" s="230">
        <v>0.065670000000000006</v>
      </c>
      <c r="R332" s="230">
        <f>Q332*H332</f>
        <v>0.39993030000000002</v>
      </c>
      <c r="S332" s="230">
        <v>0</v>
      </c>
      <c r="T332" s="231">
        <f>S332*H332</f>
        <v>0</v>
      </c>
      <c r="U332" s="39"/>
      <c r="V332" s="39"/>
      <c r="W332" s="39"/>
      <c r="X332" s="39"/>
      <c r="Y332" s="39"/>
      <c r="Z332" s="39"/>
      <c r="AA332" s="39"/>
      <c r="AB332" s="39"/>
      <c r="AC332" s="39"/>
      <c r="AD332" s="39"/>
      <c r="AE332" s="39"/>
      <c r="AR332" s="232" t="s">
        <v>168</v>
      </c>
      <c r="AT332" s="232" t="s">
        <v>164</v>
      </c>
      <c r="AU332" s="232" t="s">
        <v>86</v>
      </c>
      <c r="AY332" s="18" t="s">
        <v>118</v>
      </c>
      <c r="BE332" s="233">
        <f>IF(N332="základní",J332,0)</f>
        <v>0</v>
      </c>
      <c r="BF332" s="233">
        <f>IF(N332="snížená",J332,0)</f>
        <v>0</v>
      </c>
      <c r="BG332" s="233">
        <f>IF(N332="zákl. přenesená",J332,0)</f>
        <v>0</v>
      </c>
      <c r="BH332" s="233">
        <f>IF(N332="sníž. přenesená",J332,0)</f>
        <v>0</v>
      </c>
      <c r="BI332" s="233">
        <f>IF(N332="nulová",J332,0)</f>
        <v>0</v>
      </c>
      <c r="BJ332" s="18" t="s">
        <v>84</v>
      </c>
      <c r="BK332" s="233">
        <f>ROUND(I332*H332,2)</f>
        <v>0</v>
      </c>
      <c r="BL332" s="18" t="s">
        <v>124</v>
      </c>
      <c r="BM332" s="232" t="s">
        <v>586</v>
      </c>
    </row>
    <row r="333" s="14" customFormat="1">
      <c r="A333" s="14"/>
      <c r="B333" s="245"/>
      <c r="C333" s="246"/>
      <c r="D333" s="236" t="s">
        <v>126</v>
      </c>
      <c r="E333" s="247" t="s">
        <v>1</v>
      </c>
      <c r="F333" s="248" t="s">
        <v>587</v>
      </c>
      <c r="G333" s="246"/>
      <c r="H333" s="249">
        <v>6</v>
      </c>
      <c r="I333" s="250"/>
      <c r="J333" s="246"/>
      <c r="K333" s="246"/>
      <c r="L333" s="251"/>
      <c r="M333" s="252"/>
      <c r="N333" s="253"/>
      <c r="O333" s="253"/>
      <c r="P333" s="253"/>
      <c r="Q333" s="253"/>
      <c r="R333" s="253"/>
      <c r="S333" s="253"/>
      <c r="T333" s="254"/>
      <c r="U333" s="14"/>
      <c r="V333" s="14"/>
      <c r="W333" s="14"/>
      <c r="X333" s="14"/>
      <c r="Y333" s="14"/>
      <c r="Z333" s="14"/>
      <c r="AA333" s="14"/>
      <c r="AB333" s="14"/>
      <c r="AC333" s="14"/>
      <c r="AD333" s="14"/>
      <c r="AE333" s="14"/>
      <c r="AT333" s="255" t="s">
        <v>126</v>
      </c>
      <c r="AU333" s="255" t="s">
        <v>86</v>
      </c>
      <c r="AV333" s="14" t="s">
        <v>86</v>
      </c>
      <c r="AW333" s="14" t="s">
        <v>32</v>
      </c>
      <c r="AX333" s="14" t="s">
        <v>84</v>
      </c>
      <c r="AY333" s="255" t="s">
        <v>118</v>
      </c>
    </row>
    <row r="334" s="14" customFormat="1">
      <c r="A334" s="14"/>
      <c r="B334" s="245"/>
      <c r="C334" s="246"/>
      <c r="D334" s="236" t="s">
        <v>126</v>
      </c>
      <c r="E334" s="246"/>
      <c r="F334" s="248" t="s">
        <v>588</v>
      </c>
      <c r="G334" s="246"/>
      <c r="H334" s="249">
        <v>6.0899999999999999</v>
      </c>
      <c r="I334" s="250"/>
      <c r="J334" s="246"/>
      <c r="K334" s="246"/>
      <c r="L334" s="251"/>
      <c r="M334" s="252"/>
      <c r="N334" s="253"/>
      <c r="O334" s="253"/>
      <c r="P334" s="253"/>
      <c r="Q334" s="253"/>
      <c r="R334" s="253"/>
      <c r="S334" s="253"/>
      <c r="T334" s="254"/>
      <c r="U334" s="14"/>
      <c r="V334" s="14"/>
      <c r="W334" s="14"/>
      <c r="X334" s="14"/>
      <c r="Y334" s="14"/>
      <c r="Z334" s="14"/>
      <c r="AA334" s="14"/>
      <c r="AB334" s="14"/>
      <c r="AC334" s="14"/>
      <c r="AD334" s="14"/>
      <c r="AE334" s="14"/>
      <c r="AT334" s="255" t="s">
        <v>126</v>
      </c>
      <c r="AU334" s="255" t="s">
        <v>86</v>
      </c>
      <c r="AV334" s="14" t="s">
        <v>86</v>
      </c>
      <c r="AW334" s="14" t="s">
        <v>4</v>
      </c>
      <c r="AX334" s="14" t="s">
        <v>84</v>
      </c>
      <c r="AY334" s="255" t="s">
        <v>118</v>
      </c>
    </row>
    <row r="335" s="2" customFormat="1" ht="49.05" customHeight="1">
      <c r="A335" s="39"/>
      <c r="B335" s="40"/>
      <c r="C335" s="220" t="s">
        <v>589</v>
      </c>
      <c r="D335" s="220" t="s">
        <v>120</v>
      </c>
      <c r="E335" s="221" t="s">
        <v>590</v>
      </c>
      <c r="F335" s="222" t="s">
        <v>591</v>
      </c>
      <c r="G335" s="223" t="s">
        <v>453</v>
      </c>
      <c r="H335" s="224">
        <v>55</v>
      </c>
      <c r="I335" s="225"/>
      <c r="J335" s="226">
        <f>ROUND(I335*H335,2)</f>
        <v>0</v>
      </c>
      <c r="K335" s="227"/>
      <c r="L335" s="45"/>
      <c r="M335" s="228" t="s">
        <v>1</v>
      </c>
      <c r="N335" s="229" t="s">
        <v>41</v>
      </c>
      <c r="O335" s="92"/>
      <c r="P335" s="230">
        <f>O335*H335</f>
        <v>0</v>
      </c>
      <c r="Q335" s="230">
        <v>0.16849</v>
      </c>
      <c r="R335" s="230">
        <f>Q335*H335</f>
        <v>9.2669499999999996</v>
      </c>
      <c r="S335" s="230">
        <v>0</v>
      </c>
      <c r="T335" s="231">
        <f>S335*H335</f>
        <v>0</v>
      </c>
      <c r="U335" s="39"/>
      <c r="V335" s="39"/>
      <c r="W335" s="39"/>
      <c r="X335" s="39"/>
      <c r="Y335" s="39"/>
      <c r="Z335" s="39"/>
      <c r="AA335" s="39"/>
      <c r="AB335" s="39"/>
      <c r="AC335" s="39"/>
      <c r="AD335" s="39"/>
      <c r="AE335" s="39"/>
      <c r="AR335" s="232" t="s">
        <v>124</v>
      </c>
      <c r="AT335" s="232" t="s">
        <v>120</v>
      </c>
      <c r="AU335" s="232" t="s">
        <v>86</v>
      </c>
      <c r="AY335" s="18" t="s">
        <v>118</v>
      </c>
      <c r="BE335" s="233">
        <f>IF(N335="základní",J335,0)</f>
        <v>0</v>
      </c>
      <c r="BF335" s="233">
        <f>IF(N335="snížená",J335,0)</f>
        <v>0</v>
      </c>
      <c r="BG335" s="233">
        <f>IF(N335="zákl. přenesená",J335,0)</f>
        <v>0</v>
      </c>
      <c r="BH335" s="233">
        <f>IF(N335="sníž. přenesená",J335,0)</f>
        <v>0</v>
      </c>
      <c r="BI335" s="233">
        <f>IF(N335="nulová",J335,0)</f>
        <v>0</v>
      </c>
      <c r="BJ335" s="18" t="s">
        <v>84</v>
      </c>
      <c r="BK335" s="233">
        <f>ROUND(I335*H335,2)</f>
        <v>0</v>
      </c>
      <c r="BL335" s="18" t="s">
        <v>124</v>
      </c>
      <c r="BM335" s="232" t="s">
        <v>592</v>
      </c>
    </row>
    <row r="336" s="13" customFormat="1">
      <c r="A336" s="13"/>
      <c r="B336" s="234"/>
      <c r="C336" s="235"/>
      <c r="D336" s="236" t="s">
        <v>126</v>
      </c>
      <c r="E336" s="237" t="s">
        <v>1</v>
      </c>
      <c r="F336" s="238" t="s">
        <v>593</v>
      </c>
      <c r="G336" s="235"/>
      <c r="H336" s="237" t="s">
        <v>1</v>
      </c>
      <c r="I336" s="239"/>
      <c r="J336" s="235"/>
      <c r="K336" s="235"/>
      <c r="L336" s="240"/>
      <c r="M336" s="241"/>
      <c r="N336" s="242"/>
      <c r="O336" s="242"/>
      <c r="P336" s="242"/>
      <c r="Q336" s="242"/>
      <c r="R336" s="242"/>
      <c r="S336" s="242"/>
      <c r="T336" s="243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T336" s="244" t="s">
        <v>126</v>
      </c>
      <c r="AU336" s="244" t="s">
        <v>86</v>
      </c>
      <c r="AV336" s="13" t="s">
        <v>84</v>
      </c>
      <c r="AW336" s="13" t="s">
        <v>32</v>
      </c>
      <c r="AX336" s="13" t="s">
        <v>76</v>
      </c>
      <c r="AY336" s="244" t="s">
        <v>118</v>
      </c>
    </row>
    <row r="337" s="14" customFormat="1">
      <c r="A337" s="14"/>
      <c r="B337" s="245"/>
      <c r="C337" s="246"/>
      <c r="D337" s="236" t="s">
        <v>126</v>
      </c>
      <c r="E337" s="247" t="s">
        <v>1</v>
      </c>
      <c r="F337" s="248" t="s">
        <v>594</v>
      </c>
      <c r="G337" s="246"/>
      <c r="H337" s="249">
        <v>55</v>
      </c>
      <c r="I337" s="250"/>
      <c r="J337" s="246"/>
      <c r="K337" s="246"/>
      <c r="L337" s="251"/>
      <c r="M337" s="252"/>
      <c r="N337" s="253"/>
      <c r="O337" s="253"/>
      <c r="P337" s="253"/>
      <c r="Q337" s="253"/>
      <c r="R337" s="253"/>
      <c r="S337" s="253"/>
      <c r="T337" s="254"/>
      <c r="U337" s="14"/>
      <c r="V337" s="14"/>
      <c r="W337" s="14"/>
      <c r="X337" s="14"/>
      <c r="Y337" s="14"/>
      <c r="Z337" s="14"/>
      <c r="AA337" s="14"/>
      <c r="AB337" s="14"/>
      <c r="AC337" s="14"/>
      <c r="AD337" s="14"/>
      <c r="AE337" s="14"/>
      <c r="AT337" s="255" t="s">
        <v>126</v>
      </c>
      <c r="AU337" s="255" t="s">
        <v>86</v>
      </c>
      <c r="AV337" s="14" t="s">
        <v>86</v>
      </c>
      <c r="AW337" s="14" t="s">
        <v>32</v>
      </c>
      <c r="AX337" s="14" t="s">
        <v>84</v>
      </c>
      <c r="AY337" s="255" t="s">
        <v>118</v>
      </c>
    </row>
    <row r="338" s="2" customFormat="1" ht="16.5" customHeight="1">
      <c r="A338" s="39"/>
      <c r="B338" s="40"/>
      <c r="C338" s="278" t="s">
        <v>595</v>
      </c>
      <c r="D338" s="278" t="s">
        <v>164</v>
      </c>
      <c r="E338" s="279" t="s">
        <v>596</v>
      </c>
      <c r="F338" s="280" t="s">
        <v>597</v>
      </c>
      <c r="G338" s="281" t="s">
        <v>453</v>
      </c>
      <c r="H338" s="282">
        <v>56.100000000000001</v>
      </c>
      <c r="I338" s="283"/>
      <c r="J338" s="284">
        <f>ROUND(I338*H338,2)</f>
        <v>0</v>
      </c>
      <c r="K338" s="285"/>
      <c r="L338" s="286"/>
      <c r="M338" s="287" t="s">
        <v>1</v>
      </c>
      <c r="N338" s="288" t="s">
        <v>41</v>
      </c>
      <c r="O338" s="92"/>
      <c r="P338" s="230">
        <f>O338*H338</f>
        <v>0</v>
      </c>
      <c r="Q338" s="230">
        <v>0.056120000000000003</v>
      </c>
      <c r="R338" s="230">
        <f>Q338*H338</f>
        <v>3.1483320000000004</v>
      </c>
      <c r="S338" s="230">
        <v>0</v>
      </c>
      <c r="T338" s="231">
        <f>S338*H338</f>
        <v>0</v>
      </c>
      <c r="U338" s="39"/>
      <c r="V338" s="39"/>
      <c r="W338" s="39"/>
      <c r="X338" s="39"/>
      <c r="Y338" s="39"/>
      <c r="Z338" s="39"/>
      <c r="AA338" s="39"/>
      <c r="AB338" s="39"/>
      <c r="AC338" s="39"/>
      <c r="AD338" s="39"/>
      <c r="AE338" s="39"/>
      <c r="AR338" s="232" t="s">
        <v>168</v>
      </c>
      <c r="AT338" s="232" t="s">
        <v>164</v>
      </c>
      <c r="AU338" s="232" t="s">
        <v>86</v>
      </c>
      <c r="AY338" s="18" t="s">
        <v>118</v>
      </c>
      <c r="BE338" s="233">
        <f>IF(N338="základní",J338,0)</f>
        <v>0</v>
      </c>
      <c r="BF338" s="233">
        <f>IF(N338="snížená",J338,0)</f>
        <v>0</v>
      </c>
      <c r="BG338" s="233">
        <f>IF(N338="zákl. přenesená",J338,0)</f>
        <v>0</v>
      </c>
      <c r="BH338" s="233">
        <f>IF(N338="sníž. přenesená",J338,0)</f>
        <v>0</v>
      </c>
      <c r="BI338" s="233">
        <f>IF(N338="nulová",J338,0)</f>
        <v>0</v>
      </c>
      <c r="BJ338" s="18" t="s">
        <v>84</v>
      </c>
      <c r="BK338" s="233">
        <f>ROUND(I338*H338,2)</f>
        <v>0</v>
      </c>
      <c r="BL338" s="18" t="s">
        <v>124</v>
      </c>
      <c r="BM338" s="232" t="s">
        <v>598</v>
      </c>
    </row>
    <row r="339" s="14" customFormat="1">
      <c r="A339" s="14"/>
      <c r="B339" s="245"/>
      <c r="C339" s="246"/>
      <c r="D339" s="236" t="s">
        <v>126</v>
      </c>
      <c r="E339" s="247" t="s">
        <v>1</v>
      </c>
      <c r="F339" s="248" t="s">
        <v>503</v>
      </c>
      <c r="G339" s="246"/>
      <c r="H339" s="249">
        <v>55</v>
      </c>
      <c r="I339" s="250"/>
      <c r="J339" s="246"/>
      <c r="K339" s="246"/>
      <c r="L339" s="251"/>
      <c r="M339" s="252"/>
      <c r="N339" s="253"/>
      <c r="O339" s="253"/>
      <c r="P339" s="253"/>
      <c r="Q339" s="253"/>
      <c r="R339" s="253"/>
      <c r="S339" s="253"/>
      <c r="T339" s="254"/>
      <c r="U339" s="14"/>
      <c r="V339" s="14"/>
      <c r="W339" s="14"/>
      <c r="X339" s="14"/>
      <c r="Y339" s="14"/>
      <c r="Z339" s="14"/>
      <c r="AA339" s="14"/>
      <c r="AB339" s="14"/>
      <c r="AC339" s="14"/>
      <c r="AD339" s="14"/>
      <c r="AE339" s="14"/>
      <c r="AT339" s="255" t="s">
        <v>126</v>
      </c>
      <c r="AU339" s="255" t="s">
        <v>86</v>
      </c>
      <c r="AV339" s="14" t="s">
        <v>86</v>
      </c>
      <c r="AW339" s="14" t="s">
        <v>32</v>
      </c>
      <c r="AX339" s="14" t="s">
        <v>84</v>
      </c>
      <c r="AY339" s="255" t="s">
        <v>118</v>
      </c>
    </row>
    <row r="340" s="14" customFormat="1">
      <c r="A340" s="14"/>
      <c r="B340" s="245"/>
      <c r="C340" s="246"/>
      <c r="D340" s="236" t="s">
        <v>126</v>
      </c>
      <c r="E340" s="246"/>
      <c r="F340" s="248" t="s">
        <v>599</v>
      </c>
      <c r="G340" s="246"/>
      <c r="H340" s="249">
        <v>56.100000000000001</v>
      </c>
      <c r="I340" s="250"/>
      <c r="J340" s="246"/>
      <c r="K340" s="246"/>
      <c r="L340" s="251"/>
      <c r="M340" s="252"/>
      <c r="N340" s="253"/>
      <c r="O340" s="253"/>
      <c r="P340" s="253"/>
      <c r="Q340" s="253"/>
      <c r="R340" s="253"/>
      <c r="S340" s="253"/>
      <c r="T340" s="254"/>
      <c r="U340" s="14"/>
      <c r="V340" s="14"/>
      <c r="W340" s="14"/>
      <c r="X340" s="14"/>
      <c r="Y340" s="14"/>
      <c r="Z340" s="14"/>
      <c r="AA340" s="14"/>
      <c r="AB340" s="14"/>
      <c r="AC340" s="14"/>
      <c r="AD340" s="14"/>
      <c r="AE340" s="14"/>
      <c r="AT340" s="255" t="s">
        <v>126</v>
      </c>
      <c r="AU340" s="255" t="s">
        <v>86</v>
      </c>
      <c r="AV340" s="14" t="s">
        <v>86</v>
      </c>
      <c r="AW340" s="14" t="s">
        <v>4</v>
      </c>
      <c r="AX340" s="14" t="s">
        <v>84</v>
      </c>
      <c r="AY340" s="255" t="s">
        <v>118</v>
      </c>
    </row>
    <row r="341" s="2" customFormat="1" ht="44.25" customHeight="1">
      <c r="A341" s="39"/>
      <c r="B341" s="40"/>
      <c r="C341" s="220" t="s">
        <v>600</v>
      </c>
      <c r="D341" s="220" t="s">
        <v>120</v>
      </c>
      <c r="E341" s="221" t="s">
        <v>601</v>
      </c>
      <c r="F341" s="222" t="s">
        <v>602</v>
      </c>
      <c r="G341" s="223" t="s">
        <v>453</v>
      </c>
      <c r="H341" s="224">
        <v>296</v>
      </c>
      <c r="I341" s="225"/>
      <c r="J341" s="226">
        <f>ROUND(I341*H341,2)</f>
        <v>0</v>
      </c>
      <c r="K341" s="227"/>
      <c r="L341" s="45"/>
      <c r="M341" s="228" t="s">
        <v>1</v>
      </c>
      <c r="N341" s="229" t="s">
        <v>41</v>
      </c>
      <c r="O341" s="92"/>
      <c r="P341" s="230">
        <f>O341*H341</f>
        <v>0</v>
      </c>
      <c r="Q341" s="230">
        <v>0.10095</v>
      </c>
      <c r="R341" s="230">
        <f>Q341*H341</f>
        <v>29.8812</v>
      </c>
      <c r="S341" s="230">
        <v>0</v>
      </c>
      <c r="T341" s="231">
        <f>S341*H341</f>
        <v>0</v>
      </c>
      <c r="U341" s="39"/>
      <c r="V341" s="39"/>
      <c r="W341" s="39"/>
      <c r="X341" s="39"/>
      <c r="Y341" s="39"/>
      <c r="Z341" s="39"/>
      <c r="AA341" s="39"/>
      <c r="AB341" s="39"/>
      <c r="AC341" s="39"/>
      <c r="AD341" s="39"/>
      <c r="AE341" s="39"/>
      <c r="AR341" s="232" t="s">
        <v>124</v>
      </c>
      <c r="AT341" s="232" t="s">
        <v>120</v>
      </c>
      <c r="AU341" s="232" t="s">
        <v>86</v>
      </c>
      <c r="AY341" s="18" t="s">
        <v>118</v>
      </c>
      <c r="BE341" s="233">
        <f>IF(N341="základní",J341,0)</f>
        <v>0</v>
      </c>
      <c r="BF341" s="233">
        <f>IF(N341="snížená",J341,0)</f>
        <v>0</v>
      </c>
      <c r="BG341" s="233">
        <f>IF(N341="zákl. přenesená",J341,0)</f>
        <v>0</v>
      </c>
      <c r="BH341" s="233">
        <f>IF(N341="sníž. přenesená",J341,0)</f>
        <v>0</v>
      </c>
      <c r="BI341" s="233">
        <f>IF(N341="nulová",J341,0)</f>
        <v>0</v>
      </c>
      <c r="BJ341" s="18" t="s">
        <v>84</v>
      </c>
      <c r="BK341" s="233">
        <f>ROUND(I341*H341,2)</f>
        <v>0</v>
      </c>
      <c r="BL341" s="18" t="s">
        <v>124</v>
      </c>
      <c r="BM341" s="232" t="s">
        <v>603</v>
      </c>
    </row>
    <row r="342" s="14" customFormat="1">
      <c r="A342" s="14"/>
      <c r="B342" s="245"/>
      <c r="C342" s="246"/>
      <c r="D342" s="236" t="s">
        <v>126</v>
      </c>
      <c r="E342" s="247" t="s">
        <v>1</v>
      </c>
      <c r="F342" s="248" t="s">
        <v>604</v>
      </c>
      <c r="G342" s="246"/>
      <c r="H342" s="249">
        <v>296</v>
      </c>
      <c r="I342" s="250"/>
      <c r="J342" s="246"/>
      <c r="K342" s="246"/>
      <c r="L342" s="251"/>
      <c r="M342" s="252"/>
      <c r="N342" s="253"/>
      <c r="O342" s="253"/>
      <c r="P342" s="253"/>
      <c r="Q342" s="253"/>
      <c r="R342" s="253"/>
      <c r="S342" s="253"/>
      <c r="T342" s="254"/>
      <c r="U342" s="14"/>
      <c r="V342" s="14"/>
      <c r="W342" s="14"/>
      <c r="X342" s="14"/>
      <c r="Y342" s="14"/>
      <c r="Z342" s="14"/>
      <c r="AA342" s="14"/>
      <c r="AB342" s="14"/>
      <c r="AC342" s="14"/>
      <c r="AD342" s="14"/>
      <c r="AE342" s="14"/>
      <c r="AT342" s="255" t="s">
        <v>126</v>
      </c>
      <c r="AU342" s="255" t="s">
        <v>86</v>
      </c>
      <c r="AV342" s="14" t="s">
        <v>86</v>
      </c>
      <c r="AW342" s="14" t="s">
        <v>32</v>
      </c>
      <c r="AX342" s="14" t="s">
        <v>84</v>
      </c>
      <c r="AY342" s="255" t="s">
        <v>118</v>
      </c>
    </row>
    <row r="343" s="2" customFormat="1" ht="16.5" customHeight="1">
      <c r="A343" s="39"/>
      <c r="B343" s="40"/>
      <c r="C343" s="278" t="s">
        <v>605</v>
      </c>
      <c r="D343" s="278" t="s">
        <v>164</v>
      </c>
      <c r="E343" s="279" t="s">
        <v>606</v>
      </c>
      <c r="F343" s="280" t="s">
        <v>607</v>
      </c>
      <c r="G343" s="281" t="s">
        <v>453</v>
      </c>
      <c r="H343" s="282">
        <v>301.92000000000002</v>
      </c>
      <c r="I343" s="283"/>
      <c r="J343" s="284">
        <f>ROUND(I343*H343,2)</f>
        <v>0</v>
      </c>
      <c r="K343" s="285"/>
      <c r="L343" s="286"/>
      <c r="M343" s="287" t="s">
        <v>1</v>
      </c>
      <c r="N343" s="288" t="s">
        <v>41</v>
      </c>
      <c r="O343" s="92"/>
      <c r="P343" s="230">
        <f>O343*H343</f>
        <v>0</v>
      </c>
      <c r="Q343" s="230">
        <v>0.024</v>
      </c>
      <c r="R343" s="230">
        <f>Q343*H343</f>
        <v>7.246080000000001</v>
      </c>
      <c r="S343" s="230">
        <v>0</v>
      </c>
      <c r="T343" s="231">
        <f>S343*H343</f>
        <v>0</v>
      </c>
      <c r="U343" s="39"/>
      <c r="V343" s="39"/>
      <c r="W343" s="39"/>
      <c r="X343" s="39"/>
      <c r="Y343" s="39"/>
      <c r="Z343" s="39"/>
      <c r="AA343" s="39"/>
      <c r="AB343" s="39"/>
      <c r="AC343" s="39"/>
      <c r="AD343" s="39"/>
      <c r="AE343" s="39"/>
      <c r="AR343" s="232" t="s">
        <v>168</v>
      </c>
      <c r="AT343" s="232" t="s">
        <v>164</v>
      </c>
      <c r="AU343" s="232" t="s">
        <v>86</v>
      </c>
      <c r="AY343" s="18" t="s">
        <v>118</v>
      </c>
      <c r="BE343" s="233">
        <f>IF(N343="základní",J343,0)</f>
        <v>0</v>
      </c>
      <c r="BF343" s="233">
        <f>IF(N343="snížená",J343,0)</f>
        <v>0</v>
      </c>
      <c r="BG343" s="233">
        <f>IF(N343="zákl. přenesená",J343,0)</f>
        <v>0</v>
      </c>
      <c r="BH343" s="233">
        <f>IF(N343="sníž. přenesená",J343,0)</f>
        <v>0</v>
      </c>
      <c r="BI343" s="233">
        <f>IF(N343="nulová",J343,0)</f>
        <v>0</v>
      </c>
      <c r="BJ343" s="18" t="s">
        <v>84</v>
      </c>
      <c r="BK343" s="233">
        <f>ROUND(I343*H343,2)</f>
        <v>0</v>
      </c>
      <c r="BL343" s="18" t="s">
        <v>124</v>
      </c>
      <c r="BM343" s="232" t="s">
        <v>608</v>
      </c>
    </row>
    <row r="344" s="14" customFormat="1">
      <c r="A344" s="14"/>
      <c r="B344" s="245"/>
      <c r="C344" s="246"/>
      <c r="D344" s="236" t="s">
        <v>126</v>
      </c>
      <c r="E344" s="247" t="s">
        <v>1</v>
      </c>
      <c r="F344" s="248" t="s">
        <v>609</v>
      </c>
      <c r="G344" s="246"/>
      <c r="H344" s="249">
        <v>296</v>
      </c>
      <c r="I344" s="250"/>
      <c r="J344" s="246"/>
      <c r="K344" s="246"/>
      <c r="L344" s="251"/>
      <c r="M344" s="252"/>
      <c r="N344" s="253"/>
      <c r="O344" s="253"/>
      <c r="P344" s="253"/>
      <c r="Q344" s="253"/>
      <c r="R344" s="253"/>
      <c r="S344" s="253"/>
      <c r="T344" s="254"/>
      <c r="U344" s="14"/>
      <c r="V344" s="14"/>
      <c r="W344" s="14"/>
      <c r="X344" s="14"/>
      <c r="Y344" s="14"/>
      <c r="Z344" s="14"/>
      <c r="AA344" s="14"/>
      <c r="AB344" s="14"/>
      <c r="AC344" s="14"/>
      <c r="AD344" s="14"/>
      <c r="AE344" s="14"/>
      <c r="AT344" s="255" t="s">
        <v>126</v>
      </c>
      <c r="AU344" s="255" t="s">
        <v>86</v>
      </c>
      <c r="AV344" s="14" t="s">
        <v>86</v>
      </c>
      <c r="AW344" s="14" t="s">
        <v>32</v>
      </c>
      <c r="AX344" s="14" t="s">
        <v>84</v>
      </c>
      <c r="AY344" s="255" t="s">
        <v>118</v>
      </c>
    </row>
    <row r="345" s="14" customFormat="1">
      <c r="A345" s="14"/>
      <c r="B345" s="245"/>
      <c r="C345" s="246"/>
      <c r="D345" s="236" t="s">
        <v>126</v>
      </c>
      <c r="E345" s="246"/>
      <c r="F345" s="248" t="s">
        <v>610</v>
      </c>
      <c r="G345" s="246"/>
      <c r="H345" s="249">
        <v>301.92000000000002</v>
      </c>
      <c r="I345" s="250"/>
      <c r="J345" s="246"/>
      <c r="K345" s="246"/>
      <c r="L345" s="251"/>
      <c r="M345" s="252"/>
      <c r="N345" s="253"/>
      <c r="O345" s="253"/>
      <c r="P345" s="253"/>
      <c r="Q345" s="253"/>
      <c r="R345" s="253"/>
      <c r="S345" s="253"/>
      <c r="T345" s="254"/>
      <c r="U345" s="14"/>
      <c r="V345" s="14"/>
      <c r="W345" s="14"/>
      <c r="X345" s="14"/>
      <c r="Y345" s="14"/>
      <c r="Z345" s="14"/>
      <c r="AA345" s="14"/>
      <c r="AB345" s="14"/>
      <c r="AC345" s="14"/>
      <c r="AD345" s="14"/>
      <c r="AE345" s="14"/>
      <c r="AT345" s="255" t="s">
        <v>126</v>
      </c>
      <c r="AU345" s="255" t="s">
        <v>86</v>
      </c>
      <c r="AV345" s="14" t="s">
        <v>86</v>
      </c>
      <c r="AW345" s="14" t="s">
        <v>4</v>
      </c>
      <c r="AX345" s="14" t="s">
        <v>84</v>
      </c>
      <c r="AY345" s="255" t="s">
        <v>118</v>
      </c>
    </row>
    <row r="346" s="2" customFormat="1" ht="16.5" customHeight="1">
      <c r="A346" s="39"/>
      <c r="B346" s="40"/>
      <c r="C346" s="220" t="s">
        <v>611</v>
      </c>
      <c r="D346" s="220" t="s">
        <v>120</v>
      </c>
      <c r="E346" s="221" t="s">
        <v>612</v>
      </c>
      <c r="F346" s="222" t="s">
        <v>613</v>
      </c>
      <c r="G346" s="223" t="s">
        <v>343</v>
      </c>
      <c r="H346" s="224">
        <v>4</v>
      </c>
      <c r="I346" s="225"/>
      <c r="J346" s="226">
        <f>ROUND(I346*H346,2)</f>
        <v>0</v>
      </c>
      <c r="K346" s="227"/>
      <c r="L346" s="45"/>
      <c r="M346" s="228" t="s">
        <v>1</v>
      </c>
      <c r="N346" s="229" t="s">
        <v>41</v>
      </c>
      <c r="O346" s="92"/>
      <c r="P346" s="230">
        <f>O346*H346</f>
        <v>0</v>
      </c>
      <c r="Q346" s="230">
        <v>0</v>
      </c>
      <c r="R346" s="230">
        <f>Q346*H346</f>
        <v>0</v>
      </c>
      <c r="S346" s="230">
        <v>0</v>
      </c>
      <c r="T346" s="231">
        <f>S346*H346</f>
        <v>0</v>
      </c>
      <c r="U346" s="39"/>
      <c r="V346" s="39"/>
      <c r="W346" s="39"/>
      <c r="X346" s="39"/>
      <c r="Y346" s="39"/>
      <c r="Z346" s="39"/>
      <c r="AA346" s="39"/>
      <c r="AB346" s="39"/>
      <c r="AC346" s="39"/>
      <c r="AD346" s="39"/>
      <c r="AE346" s="39"/>
      <c r="AR346" s="232" t="s">
        <v>124</v>
      </c>
      <c r="AT346" s="232" t="s">
        <v>120</v>
      </c>
      <c r="AU346" s="232" t="s">
        <v>86</v>
      </c>
      <c r="AY346" s="18" t="s">
        <v>118</v>
      </c>
      <c r="BE346" s="233">
        <f>IF(N346="základní",J346,0)</f>
        <v>0</v>
      </c>
      <c r="BF346" s="233">
        <f>IF(N346="snížená",J346,0)</f>
        <v>0</v>
      </c>
      <c r="BG346" s="233">
        <f>IF(N346="zákl. přenesená",J346,0)</f>
        <v>0</v>
      </c>
      <c r="BH346" s="233">
        <f>IF(N346="sníž. přenesená",J346,0)</f>
        <v>0</v>
      </c>
      <c r="BI346" s="233">
        <f>IF(N346="nulová",J346,0)</f>
        <v>0</v>
      </c>
      <c r="BJ346" s="18" t="s">
        <v>84</v>
      </c>
      <c r="BK346" s="233">
        <f>ROUND(I346*H346,2)</f>
        <v>0</v>
      </c>
      <c r="BL346" s="18" t="s">
        <v>124</v>
      </c>
      <c r="BM346" s="232" t="s">
        <v>614</v>
      </c>
    </row>
    <row r="347" s="14" customFormat="1">
      <c r="A347" s="14"/>
      <c r="B347" s="245"/>
      <c r="C347" s="246"/>
      <c r="D347" s="236" t="s">
        <v>126</v>
      </c>
      <c r="E347" s="247" t="s">
        <v>1</v>
      </c>
      <c r="F347" s="248" t="s">
        <v>615</v>
      </c>
      <c r="G347" s="246"/>
      <c r="H347" s="249">
        <v>4</v>
      </c>
      <c r="I347" s="250"/>
      <c r="J347" s="246"/>
      <c r="K347" s="246"/>
      <c r="L347" s="251"/>
      <c r="M347" s="252"/>
      <c r="N347" s="253"/>
      <c r="O347" s="253"/>
      <c r="P347" s="253"/>
      <c r="Q347" s="253"/>
      <c r="R347" s="253"/>
      <c r="S347" s="253"/>
      <c r="T347" s="254"/>
      <c r="U347" s="14"/>
      <c r="V347" s="14"/>
      <c r="W347" s="14"/>
      <c r="X347" s="14"/>
      <c r="Y347" s="14"/>
      <c r="Z347" s="14"/>
      <c r="AA347" s="14"/>
      <c r="AB347" s="14"/>
      <c r="AC347" s="14"/>
      <c r="AD347" s="14"/>
      <c r="AE347" s="14"/>
      <c r="AT347" s="255" t="s">
        <v>126</v>
      </c>
      <c r="AU347" s="255" t="s">
        <v>86</v>
      </c>
      <c r="AV347" s="14" t="s">
        <v>86</v>
      </c>
      <c r="AW347" s="14" t="s">
        <v>32</v>
      </c>
      <c r="AX347" s="14" t="s">
        <v>84</v>
      </c>
      <c r="AY347" s="255" t="s">
        <v>118</v>
      </c>
    </row>
    <row r="348" s="12" customFormat="1" ht="22.8" customHeight="1">
      <c r="A348" s="12"/>
      <c r="B348" s="204"/>
      <c r="C348" s="205"/>
      <c r="D348" s="206" t="s">
        <v>75</v>
      </c>
      <c r="E348" s="218" t="s">
        <v>214</v>
      </c>
      <c r="F348" s="218" t="s">
        <v>215</v>
      </c>
      <c r="G348" s="205"/>
      <c r="H348" s="205"/>
      <c r="I348" s="208"/>
      <c r="J348" s="219">
        <f>BK348</f>
        <v>0</v>
      </c>
      <c r="K348" s="205"/>
      <c r="L348" s="210"/>
      <c r="M348" s="211"/>
      <c r="N348" s="212"/>
      <c r="O348" s="212"/>
      <c r="P348" s="213">
        <f>SUM(P349:P354)</f>
        <v>0</v>
      </c>
      <c r="Q348" s="212"/>
      <c r="R348" s="213">
        <f>SUM(R349:R354)</f>
        <v>0</v>
      </c>
      <c r="S348" s="212"/>
      <c r="T348" s="214">
        <f>SUM(T349:T354)</f>
        <v>0</v>
      </c>
      <c r="U348" s="12"/>
      <c r="V348" s="12"/>
      <c r="W348" s="12"/>
      <c r="X348" s="12"/>
      <c r="Y348" s="12"/>
      <c r="Z348" s="12"/>
      <c r="AA348" s="12"/>
      <c r="AB348" s="12"/>
      <c r="AC348" s="12"/>
      <c r="AD348" s="12"/>
      <c r="AE348" s="12"/>
      <c r="AR348" s="215" t="s">
        <v>84</v>
      </c>
      <c r="AT348" s="216" t="s">
        <v>75</v>
      </c>
      <c r="AU348" s="216" t="s">
        <v>84</v>
      </c>
      <c r="AY348" s="215" t="s">
        <v>118</v>
      </c>
      <c r="BK348" s="217">
        <f>SUM(BK349:BK354)</f>
        <v>0</v>
      </c>
    </row>
    <row r="349" s="2" customFormat="1" ht="37.8" customHeight="1">
      <c r="A349" s="39"/>
      <c r="B349" s="40"/>
      <c r="C349" s="220" t="s">
        <v>616</v>
      </c>
      <c r="D349" s="220" t="s">
        <v>120</v>
      </c>
      <c r="E349" s="221" t="s">
        <v>224</v>
      </c>
      <c r="F349" s="222" t="s">
        <v>225</v>
      </c>
      <c r="G349" s="223" t="s">
        <v>167</v>
      </c>
      <c r="H349" s="224">
        <v>0.38800000000000001</v>
      </c>
      <c r="I349" s="225"/>
      <c r="J349" s="226">
        <f>ROUND(I349*H349,2)</f>
        <v>0</v>
      </c>
      <c r="K349" s="227"/>
      <c r="L349" s="45"/>
      <c r="M349" s="228" t="s">
        <v>1</v>
      </c>
      <c r="N349" s="229" t="s">
        <v>41</v>
      </c>
      <c r="O349" s="92"/>
      <c r="P349" s="230">
        <f>O349*H349</f>
        <v>0</v>
      </c>
      <c r="Q349" s="230">
        <v>0</v>
      </c>
      <c r="R349" s="230">
        <f>Q349*H349</f>
        <v>0</v>
      </c>
      <c r="S349" s="230">
        <v>0</v>
      </c>
      <c r="T349" s="231">
        <f>S349*H349</f>
        <v>0</v>
      </c>
      <c r="U349" s="39"/>
      <c r="V349" s="39"/>
      <c r="W349" s="39"/>
      <c r="X349" s="39"/>
      <c r="Y349" s="39"/>
      <c r="Z349" s="39"/>
      <c r="AA349" s="39"/>
      <c r="AB349" s="39"/>
      <c r="AC349" s="39"/>
      <c r="AD349" s="39"/>
      <c r="AE349" s="39"/>
      <c r="AR349" s="232" t="s">
        <v>124</v>
      </c>
      <c r="AT349" s="232" t="s">
        <v>120</v>
      </c>
      <c r="AU349" s="232" t="s">
        <v>86</v>
      </c>
      <c r="AY349" s="18" t="s">
        <v>118</v>
      </c>
      <c r="BE349" s="233">
        <f>IF(N349="základní",J349,0)</f>
        <v>0</v>
      </c>
      <c r="BF349" s="233">
        <f>IF(N349="snížená",J349,0)</f>
        <v>0</v>
      </c>
      <c r="BG349" s="233">
        <f>IF(N349="zákl. přenesená",J349,0)</f>
        <v>0</v>
      </c>
      <c r="BH349" s="233">
        <f>IF(N349="sníž. přenesená",J349,0)</f>
        <v>0</v>
      </c>
      <c r="BI349" s="233">
        <f>IF(N349="nulová",J349,0)</f>
        <v>0</v>
      </c>
      <c r="BJ349" s="18" t="s">
        <v>84</v>
      </c>
      <c r="BK349" s="233">
        <f>ROUND(I349*H349,2)</f>
        <v>0</v>
      </c>
      <c r="BL349" s="18" t="s">
        <v>124</v>
      </c>
      <c r="BM349" s="232" t="s">
        <v>617</v>
      </c>
    </row>
    <row r="350" s="13" customFormat="1">
      <c r="A350" s="13"/>
      <c r="B350" s="234"/>
      <c r="C350" s="235"/>
      <c r="D350" s="236" t="s">
        <v>126</v>
      </c>
      <c r="E350" s="237" t="s">
        <v>1</v>
      </c>
      <c r="F350" s="238" t="s">
        <v>618</v>
      </c>
      <c r="G350" s="235"/>
      <c r="H350" s="237" t="s">
        <v>1</v>
      </c>
      <c r="I350" s="239"/>
      <c r="J350" s="235"/>
      <c r="K350" s="235"/>
      <c r="L350" s="240"/>
      <c r="M350" s="241"/>
      <c r="N350" s="242"/>
      <c r="O350" s="242"/>
      <c r="P350" s="242"/>
      <c r="Q350" s="242"/>
      <c r="R350" s="242"/>
      <c r="S350" s="242"/>
      <c r="T350" s="243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T350" s="244" t="s">
        <v>126</v>
      </c>
      <c r="AU350" s="244" t="s">
        <v>86</v>
      </c>
      <c r="AV350" s="13" t="s">
        <v>84</v>
      </c>
      <c r="AW350" s="13" t="s">
        <v>32</v>
      </c>
      <c r="AX350" s="13" t="s">
        <v>76</v>
      </c>
      <c r="AY350" s="244" t="s">
        <v>118</v>
      </c>
    </row>
    <row r="351" s="13" customFormat="1">
      <c r="A351" s="13"/>
      <c r="B351" s="234"/>
      <c r="C351" s="235"/>
      <c r="D351" s="236" t="s">
        <v>126</v>
      </c>
      <c r="E351" s="237" t="s">
        <v>1</v>
      </c>
      <c r="F351" s="238" t="s">
        <v>619</v>
      </c>
      <c r="G351" s="235"/>
      <c r="H351" s="237" t="s">
        <v>1</v>
      </c>
      <c r="I351" s="239"/>
      <c r="J351" s="235"/>
      <c r="K351" s="235"/>
      <c r="L351" s="240"/>
      <c r="M351" s="241"/>
      <c r="N351" s="242"/>
      <c r="O351" s="242"/>
      <c r="P351" s="242"/>
      <c r="Q351" s="242"/>
      <c r="R351" s="242"/>
      <c r="S351" s="242"/>
      <c r="T351" s="243"/>
      <c r="U351" s="13"/>
      <c r="V351" s="13"/>
      <c r="W351" s="13"/>
      <c r="X351" s="13"/>
      <c r="Y351" s="13"/>
      <c r="Z351" s="13"/>
      <c r="AA351" s="13"/>
      <c r="AB351" s="13"/>
      <c r="AC351" s="13"/>
      <c r="AD351" s="13"/>
      <c r="AE351" s="13"/>
      <c r="AT351" s="244" t="s">
        <v>126</v>
      </c>
      <c r="AU351" s="244" t="s">
        <v>86</v>
      </c>
      <c r="AV351" s="13" t="s">
        <v>84</v>
      </c>
      <c r="AW351" s="13" t="s">
        <v>32</v>
      </c>
      <c r="AX351" s="13" t="s">
        <v>76</v>
      </c>
      <c r="AY351" s="244" t="s">
        <v>118</v>
      </c>
    </row>
    <row r="352" s="14" customFormat="1">
      <c r="A352" s="14"/>
      <c r="B352" s="245"/>
      <c r="C352" s="246"/>
      <c r="D352" s="236" t="s">
        <v>126</v>
      </c>
      <c r="E352" s="247" t="s">
        <v>1</v>
      </c>
      <c r="F352" s="248" t="s">
        <v>620</v>
      </c>
      <c r="G352" s="246"/>
      <c r="H352" s="249">
        <v>0.38800000000000001</v>
      </c>
      <c r="I352" s="250"/>
      <c r="J352" s="246"/>
      <c r="K352" s="246"/>
      <c r="L352" s="251"/>
      <c r="M352" s="252"/>
      <c r="N352" s="253"/>
      <c r="O352" s="253"/>
      <c r="P352" s="253"/>
      <c r="Q352" s="253"/>
      <c r="R352" s="253"/>
      <c r="S352" s="253"/>
      <c r="T352" s="254"/>
      <c r="U352" s="14"/>
      <c r="V352" s="14"/>
      <c r="W352" s="14"/>
      <c r="X352" s="14"/>
      <c r="Y352" s="14"/>
      <c r="Z352" s="14"/>
      <c r="AA352" s="14"/>
      <c r="AB352" s="14"/>
      <c r="AC352" s="14"/>
      <c r="AD352" s="14"/>
      <c r="AE352" s="14"/>
      <c r="AT352" s="255" t="s">
        <v>126</v>
      </c>
      <c r="AU352" s="255" t="s">
        <v>86</v>
      </c>
      <c r="AV352" s="14" t="s">
        <v>86</v>
      </c>
      <c r="AW352" s="14" t="s">
        <v>32</v>
      </c>
      <c r="AX352" s="14" t="s">
        <v>84</v>
      </c>
      <c r="AY352" s="255" t="s">
        <v>118</v>
      </c>
    </row>
    <row r="353" s="2" customFormat="1" ht="37.8" customHeight="1">
      <c r="A353" s="39"/>
      <c r="B353" s="40"/>
      <c r="C353" s="220" t="s">
        <v>621</v>
      </c>
      <c r="D353" s="220" t="s">
        <v>120</v>
      </c>
      <c r="E353" s="221" t="s">
        <v>233</v>
      </c>
      <c r="F353" s="222" t="s">
        <v>234</v>
      </c>
      <c r="G353" s="223" t="s">
        <v>167</v>
      </c>
      <c r="H353" s="224">
        <v>1.1639999999999999</v>
      </c>
      <c r="I353" s="225"/>
      <c r="J353" s="226">
        <f>ROUND(I353*H353,2)</f>
        <v>0</v>
      </c>
      <c r="K353" s="227"/>
      <c r="L353" s="45"/>
      <c r="M353" s="228" t="s">
        <v>1</v>
      </c>
      <c r="N353" s="229" t="s">
        <v>41</v>
      </c>
      <c r="O353" s="92"/>
      <c r="P353" s="230">
        <f>O353*H353</f>
        <v>0</v>
      </c>
      <c r="Q353" s="230">
        <v>0</v>
      </c>
      <c r="R353" s="230">
        <f>Q353*H353</f>
        <v>0</v>
      </c>
      <c r="S353" s="230">
        <v>0</v>
      </c>
      <c r="T353" s="231">
        <f>S353*H353</f>
        <v>0</v>
      </c>
      <c r="U353" s="39"/>
      <c r="V353" s="39"/>
      <c r="W353" s="39"/>
      <c r="X353" s="39"/>
      <c r="Y353" s="39"/>
      <c r="Z353" s="39"/>
      <c r="AA353" s="39"/>
      <c r="AB353" s="39"/>
      <c r="AC353" s="39"/>
      <c r="AD353" s="39"/>
      <c r="AE353" s="39"/>
      <c r="AR353" s="232" t="s">
        <v>124</v>
      </c>
      <c r="AT353" s="232" t="s">
        <v>120</v>
      </c>
      <c r="AU353" s="232" t="s">
        <v>86</v>
      </c>
      <c r="AY353" s="18" t="s">
        <v>118</v>
      </c>
      <c r="BE353" s="233">
        <f>IF(N353="základní",J353,0)</f>
        <v>0</v>
      </c>
      <c r="BF353" s="233">
        <f>IF(N353="snížená",J353,0)</f>
        <v>0</v>
      </c>
      <c r="BG353" s="233">
        <f>IF(N353="zákl. přenesená",J353,0)</f>
        <v>0</v>
      </c>
      <c r="BH353" s="233">
        <f>IF(N353="sníž. přenesená",J353,0)</f>
        <v>0</v>
      </c>
      <c r="BI353" s="233">
        <f>IF(N353="nulová",J353,0)</f>
        <v>0</v>
      </c>
      <c r="BJ353" s="18" t="s">
        <v>84</v>
      </c>
      <c r="BK353" s="233">
        <f>ROUND(I353*H353,2)</f>
        <v>0</v>
      </c>
      <c r="BL353" s="18" t="s">
        <v>124</v>
      </c>
      <c r="BM353" s="232" t="s">
        <v>622</v>
      </c>
    </row>
    <row r="354" s="14" customFormat="1">
      <c r="A354" s="14"/>
      <c r="B354" s="245"/>
      <c r="C354" s="246"/>
      <c r="D354" s="236" t="s">
        <v>126</v>
      </c>
      <c r="E354" s="247" t="s">
        <v>1</v>
      </c>
      <c r="F354" s="248" t="s">
        <v>623</v>
      </c>
      <c r="G354" s="246"/>
      <c r="H354" s="249">
        <v>1.1639999999999999</v>
      </c>
      <c r="I354" s="250"/>
      <c r="J354" s="246"/>
      <c r="K354" s="246"/>
      <c r="L354" s="251"/>
      <c r="M354" s="252"/>
      <c r="N354" s="253"/>
      <c r="O354" s="253"/>
      <c r="P354" s="253"/>
      <c r="Q354" s="253"/>
      <c r="R354" s="253"/>
      <c r="S354" s="253"/>
      <c r="T354" s="254"/>
      <c r="U354" s="14"/>
      <c r="V354" s="14"/>
      <c r="W354" s="14"/>
      <c r="X354" s="14"/>
      <c r="Y354" s="14"/>
      <c r="Z354" s="14"/>
      <c r="AA354" s="14"/>
      <c r="AB354" s="14"/>
      <c r="AC354" s="14"/>
      <c r="AD354" s="14"/>
      <c r="AE354" s="14"/>
      <c r="AT354" s="255" t="s">
        <v>126</v>
      </c>
      <c r="AU354" s="255" t="s">
        <v>86</v>
      </c>
      <c r="AV354" s="14" t="s">
        <v>86</v>
      </c>
      <c r="AW354" s="14" t="s">
        <v>32</v>
      </c>
      <c r="AX354" s="14" t="s">
        <v>84</v>
      </c>
      <c r="AY354" s="255" t="s">
        <v>118</v>
      </c>
    </row>
    <row r="355" s="12" customFormat="1" ht="22.8" customHeight="1">
      <c r="A355" s="12"/>
      <c r="B355" s="204"/>
      <c r="C355" s="205"/>
      <c r="D355" s="206" t="s">
        <v>75</v>
      </c>
      <c r="E355" s="218" t="s">
        <v>624</v>
      </c>
      <c r="F355" s="218" t="s">
        <v>625</v>
      </c>
      <c r="G355" s="205"/>
      <c r="H355" s="205"/>
      <c r="I355" s="208"/>
      <c r="J355" s="219">
        <f>BK355</f>
        <v>0</v>
      </c>
      <c r="K355" s="205"/>
      <c r="L355" s="210"/>
      <c r="M355" s="211"/>
      <c r="N355" s="212"/>
      <c r="O355" s="212"/>
      <c r="P355" s="213">
        <f>SUM(P356:P357)</f>
        <v>0</v>
      </c>
      <c r="Q355" s="212"/>
      <c r="R355" s="213">
        <f>SUM(R356:R357)</f>
        <v>0</v>
      </c>
      <c r="S355" s="212"/>
      <c r="T355" s="214">
        <f>SUM(T356:T357)</f>
        <v>0</v>
      </c>
      <c r="U355" s="12"/>
      <c r="V355" s="12"/>
      <c r="W355" s="12"/>
      <c r="X355" s="12"/>
      <c r="Y355" s="12"/>
      <c r="Z355" s="12"/>
      <c r="AA355" s="12"/>
      <c r="AB355" s="12"/>
      <c r="AC355" s="12"/>
      <c r="AD355" s="12"/>
      <c r="AE355" s="12"/>
      <c r="AR355" s="215" t="s">
        <v>84</v>
      </c>
      <c r="AT355" s="216" t="s">
        <v>75</v>
      </c>
      <c r="AU355" s="216" t="s">
        <v>84</v>
      </c>
      <c r="AY355" s="215" t="s">
        <v>118</v>
      </c>
      <c r="BK355" s="217">
        <f>SUM(BK356:BK357)</f>
        <v>0</v>
      </c>
    </row>
    <row r="356" s="2" customFormat="1" ht="44.25" customHeight="1">
      <c r="A356" s="39"/>
      <c r="B356" s="40"/>
      <c r="C356" s="220" t="s">
        <v>626</v>
      </c>
      <c r="D356" s="220" t="s">
        <v>120</v>
      </c>
      <c r="E356" s="221" t="s">
        <v>627</v>
      </c>
      <c r="F356" s="222" t="s">
        <v>628</v>
      </c>
      <c r="G356" s="223" t="s">
        <v>167</v>
      </c>
      <c r="H356" s="224">
        <v>781.46500000000003</v>
      </c>
      <c r="I356" s="225"/>
      <c r="J356" s="226">
        <f>ROUND(I356*H356,2)</f>
        <v>0</v>
      </c>
      <c r="K356" s="227"/>
      <c r="L356" s="45"/>
      <c r="M356" s="228" t="s">
        <v>1</v>
      </c>
      <c r="N356" s="229" t="s">
        <v>41</v>
      </c>
      <c r="O356" s="92"/>
      <c r="P356" s="230">
        <f>O356*H356</f>
        <v>0</v>
      </c>
      <c r="Q356" s="230">
        <v>0</v>
      </c>
      <c r="R356" s="230">
        <f>Q356*H356</f>
        <v>0</v>
      </c>
      <c r="S356" s="230">
        <v>0</v>
      </c>
      <c r="T356" s="231">
        <f>S356*H356</f>
        <v>0</v>
      </c>
      <c r="U356" s="39"/>
      <c r="V356" s="39"/>
      <c r="W356" s="39"/>
      <c r="X356" s="39"/>
      <c r="Y356" s="39"/>
      <c r="Z356" s="39"/>
      <c r="AA356" s="39"/>
      <c r="AB356" s="39"/>
      <c r="AC356" s="39"/>
      <c r="AD356" s="39"/>
      <c r="AE356" s="39"/>
      <c r="AR356" s="232" t="s">
        <v>124</v>
      </c>
      <c r="AT356" s="232" t="s">
        <v>120</v>
      </c>
      <c r="AU356" s="232" t="s">
        <v>86</v>
      </c>
      <c r="AY356" s="18" t="s">
        <v>118</v>
      </c>
      <c r="BE356" s="233">
        <f>IF(N356="základní",J356,0)</f>
        <v>0</v>
      </c>
      <c r="BF356" s="233">
        <f>IF(N356="snížená",J356,0)</f>
        <v>0</v>
      </c>
      <c r="BG356" s="233">
        <f>IF(N356="zákl. přenesená",J356,0)</f>
        <v>0</v>
      </c>
      <c r="BH356" s="233">
        <f>IF(N356="sníž. přenesená",J356,0)</f>
        <v>0</v>
      </c>
      <c r="BI356" s="233">
        <f>IF(N356="nulová",J356,0)</f>
        <v>0</v>
      </c>
      <c r="BJ356" s="18" t="s">
        <v>84</v>
      </c>
      <c r="BK356" s="233">
        <f>ROUND(I356*H356,2)</f>
        <v>0</v>
      </c>
      <c r="BL356" s="18" t="s">
        <v>124</v>
      </c>
      <c r="BM356" s="232" t="s">
        <v>629</v>
      </c>
    </row>
    <row r="357" s="2" customFormat="1" ht="55.5" customHeight="1">
      <c r="A357" s="39"/>
      <c r="B357" s="40"/>
      <c r="C357" s="220" t="s">
        <v>630</v>
      </c>
      <c r="D357" s="220" t="s">
        <v>120</v>
      </c>
      <c r="E357" s="221" t="s">
        <v>631</v>
      </c>
      <c r="F357" s="222" t="s">
        <v>632</v>
      </c>
      <c r="G357" s="223" t="s">
        <v>167</v>
      </c>
      <c r="H357" s="224">
        <v>781.46500000000003</v>
      </c>
      <c r="I357" s="225"/>
      <c r="J357" s="226">
        <f>ROUND(I357*H357,2)</f>
        <v>0</v>
      </c>
      <c r="K357" s="227"/>
      <c r="L357" s="45"/>
      <c r="M357" s="228" t="s">
        <v>1</v>
      </c>
      <c r="N357" s="229" t="s">
        <v>41</v>
      </c>
      <c r="O357" s="92"/>
      <c r="P357" s="230">
        <f>O357*H357</f>
        <v>0</v>
      </c>
      <c r="Q357" s="230">
        <v>0</v>
      </c>
      <c r="R357" s="230">
        <f>Q357*H357</f>
        <v>0</v>
      </c>
      <c r="S357" s="230">
        <v>0</v>
      </c>
      <c r="T357" s="231">
        <f>S357*H357</f>
        <v>0</v>
      </c>
      <c r="U357" s="39"/>
      <c r="V357" s="39"/>
      <c r="W357" s="39"/>
      <c r="X357" s="39"/>
      <c r="Y357" s="39"/>
      <c r="Z357" s="39"/>
      <c r="AA357" s="39"/>
      <c r="AB357" s="39"/>
      <c r="AC357" s="39"/>
      <c r="AD357" s="39"/>
      <c r="AE357" s="39"/>
      <c r="AR357" s="232" t="s">
        <v>124</v>
      </c>
      <c r="AT357" s="232" t="s">
        <v>120</v>
      </c>
      <c r="AU357" s="232" t="s">
        <v>86</v>
      </c>
      <c r="AY357" s="18" t="s">
        <v>118</v>
      </c>
      <c r="BE357" s="233">
        <f>IF(N357="základní",J357,0)</f>
        <v>0</v>
      </c>
      <c r="BF357" s="233">
        <f>IF(N357="snížená",J357,0)</f>
        <v>0</v>
      </c>
      <c r="BG357" s="233">
        <f>IF(N357="zákl. přenesená",J357,0)</f>
        <v>0</v>
      </c>
      <c r="BH357" s="233">
        <f>IF(N357="sníž. přenesená",J357,0)</f>
        <v>0</v>
      </c>
      <c r="BI357" s="233">
        <f>IF(N357="nulová",J357,0)</f>
        <v>0</v>
      </c>
      <c r="BJ357" s="18" t="s">
        <v>84</v>
      </c>
      <c r="BK357" s="233">
        <f>ROUND(I357*H357,2)</f>
        <v>0</v>
      </c>
      <c r="BL357" s="18" t="s">
        <v>124</v>
      </c>
      <c r="BM357" s="232" t="s">
        <v>633</v>
      </c>
    </row>
    <row r="358" s="12" customFormat="1" ht="25.92" customHeight="1">
      <c r="A358" s="12"/>
      <c r="B358" s="204"/>
      <c r="C358" s="205"/>
      <c r="D358" s="206" t="s">
        <v>75</v>
      </c>
      <c r="E358" s="207" t="s">
        <v>634</v>
      </c>
      <c r="F358" s="207" t="s">
        <v>635</v>
      </c>
      <c r="G358" s="205"/>
      <c r="H358" s="205"/>
      <c r="I358" s="208"/>
      <c r="J358" s="209">
        <f>BK358</f>
        <v>0</v>
      </c>
      <c r="K358" s="205"/>
      <c r="L358" s="210"/>
      <c r="M358" s="211"/>
      <c r="N358" s="212"/>
      <c r="O358" s="212"/>
      <c r="P358" s="213">
        <f>P359+P367+P379+P385</f>
        <v>0</v>
      </c>
      <c r="Q358" s="212"/>
      <c r="R358" s="213">
        <f>R359+R367+R379+R385</f>
        <v>0</v>
      </c>
      <c r="S358" s="212"/>
      <c r="T358" s="214">
        <f>T359+T367+T379+T385</f>
        <v>0</v>
      </c>
      <c r="U358" s="12"/>
      <c r="V358" s="12"/>
      <c r="W358" s="12"/>
      <c r="X358" s="12"/>
      <c r="Y358" s="12"/>
      <c r="Z358" s="12"/>
      <c r="AA358" s="12"/>
      <c r="AB358" s="12"/>
      <c r="AC358" s="12"/>
      <c r="AD358" s="12"/>
      <c r="AE358" s="12"/>
      <c r="AR358" s="215" t="s">
        <v>151</v>
      </c>
      <c r="AT358" s="216" t="s">
        <v>75</v>
      </c>
      <c r="AU358" s="216" t="s">
        <v>76</v>
      </c>
      <c r="AY358" s="215" t="s">
        <v>118</v>
      </c>
      <c r="BK358" s="217">
        <f>BK359+BK367+BK379+BK385</f>
        <v>0</v>
      </c>
    </row>
    <row r="359" s="12" customFormat="1" ht="22.8" customHeight="1">
      <c r="A359" s="12"/>
      <c r="B359" s="204"/>
      <c r="C359" s="205"/>
      <c r="D359" s="206" t="s">
        <v>75</v>
      </c>
      <c r="E359" s="218" t="s">
        <v>636</v>
      </c>
      <c r="F359" s="218" t="s">
        <v>637</v>
      </c>
      <c r="G359" s="205"/>
      <c r="H359" s="205"/>
      <c r="I359" s="208"/>
      <c r="J359" s="219">
        <f>BK359</f>
        <v>0</v>
      </c>
      <c r="K359" s="205"/>
      <c r="L359" s="210"/>
      <c r="M359" s="211"/>
      <c r="N359" s="212"/>
      <c r="O359" s="212"/>
      <c r="P359" s="213">
        <f>SUM(P360:P366)</f>
        <v>0</v>
      </c>
      <c r="Q359" s="212"/>
      <c r="R359" s="213">
        <f>SUM(R360:R366)</f>
        <v>0</v>
      </c>
      <c r="S359" s="212"/>
      <c r="T359" s="214">
        <f>SUM(T360:T366)</f>
        <v>0</v>
      </c>
      <c r="U359" s="12"/>
      <c r="V359" s="12"/>
      <c r="W359" s="12"/>
      <c r="X359" s="12"/>
      <c r="Y359" s="12"/>
      <c r="Z359" s="12"/>
      <c r="AA359" s="12"/>
      <c r="AB359" s="12"/>
      <c r="AC359" s="12"/>
      <c r="AD359" s="12"/>
      <c r="AE359" s="12"/>
      <c r="AR359" s="215" t="s">
        <v>151</v>
      </c>
      <c r="AT359" s="216" t="s">
        <v>75</v>
      </c>
      <c r="AU359" s="216" t="s">
        <v>84</v>
      </c>
      <c r="AY359" s="215" t="s">
        <v>118</v>
      </c>
      <c r="BK359" s="217">
        <f>SUM(BK360:BK366)</f>
        <v>0</v>
      </c>
    </row>
    <row r="360" s="2" customFormat="1" ht="16.5" customHeight="1">
      <c r="A360" s="39"/>
      <c r="B360" s="40"/>
      <c r="C360" s="220" t="s">
        <v>638</v>
      </c>
      <c r="D360" s="220" t="s">
        <v>120</v>
      </c>
      <c r="E360" s="221" t="s">
        <v>639</v>
      </c>
      <c r="F360" s="222" t="s">
        <v>640</v>
      </c>
      <c r="G360" s="223" t="s">
        <v>641</v>
      </c>
      <c r="H360" s="224">
        <v>1</v>
      </c>
      <c r="I360" s="225"/>
      <c r="J360" s="226">
        <f>ROUND(I360*H360,2)</f>
        <v>0</v>
      </c>
      <c r="K360" s="227"/>
      <c r="L360" s="45"/>
      <c r="M360" s="228" t="s">
        <v>1</v>
      </c>
      <c r="N360" s="229" t="s">
        <v>41</v>
      </c>
      <c r="O360" s="92"/>
      <c r="P360" s="230">
        <f>O360*H360</f>
        <v>0</v>
      </c>
      <c r="Q360" s="230">
        <v>0</v>
      </c>
      <c r="R360" s="230">
        <f>Q360*H360</f>
        <v>0</v>
      </c>
      <c r="S360" s="230">
        <v>0</v>
      </c>
      <c r="T360" s="231">
        <f>S360*H360</f>
        <v>0</v>
      </c>
      <c r="U360" s="39"/>
      <c r="V360" s="39"/>
      <c r="W360" s="39"/>
      <c r="X360" s="39"/>
      <c r="Y360" s="39"/>
      <c r="Z360" s="39"/>
      <c r="AA360" s="39"/>
      <c r="AB360" s="39"/>
      <c r="AC360" s="39"/>
      <c r="AD360" s="39"/>
      <c r="AE360" s="39"/>
      <c r="AR360" s="232" t="s">
        <v>642</v>
      </c>
      <c r="AT360" s="232" t="s">
        <v>120</v>
      </c>
      <c r="AU360" s="232" t="s">
        <v>86</v>
      </c>
      <c r="AY360" s="18" t="s">
        <v>118</v>
      </c>
      <c r="BE360" s="233">
        <f>IF(N360="základní",J360,0)</f>
        <v>0</v>
      </c>
      <c r="BF360" s="233">
        <f>IF(N360="snížená",J360,0)</f>
        <v>0</v>
      </c>
      <c r="BG360" s="233">
        <f>IF(N360="zákl. přenesená",J360,0)</f>
        <v>0</v>
      </c>
      <c r="BH360" s="233">
        <f>IF(N360="sníž. přenesená",J360,0)</f>
        <v>0</v>
      </c>
      <c r="BI360" s="233">
        <f>IF(N360="nulová",J360,0)</f>
        <v>0</v>
      </c>
      <c r="BJ360" s="18" t="s">
        <v>84</v>
      </c>
      <c r="BK360" s="233">
        <f>ROUND(I360*H360,2)</f>
        <v>0</v>
      </c>
      <c r="BL360" s="18" t="s">
        <v>642</v>
      </c>
      <c r="BM360" s="232" t="s">
        <v>643</v>
      </c>
    </row>
    <row r="361" s="13" customFormat="1">
      <c r="A361" s="13"/>
      <c r="B361" s="234"/>
      <c r="C361" s="235"/>
      <c r="D361" s="236" t="s">
        <v>126</v>
      </c>
      <c r="E361" s="237" t="s">
        <v>1</v>
      </c>
      <c r="F361" s="238" t="s">
        <v>644</v>
      </c>
      <c r="G361" s="235"/>
      <c r="H361" s="237" t="s">
        <v>1</v>
      </c>
      <c r="I361" s="239"/>
      <c r="J361" s="235"/>
      <c r="K361" s="235"/>
      <c r="L361" s="240"/>
      <c r="M361" s="241"/>
      <c r="N361" s="242"/>
      <c r="O361" s="242"/>
      <c r="P361" s="242"/>
      <c r="Q361" s="242"/>
      <c r="R361" s="242"/>
      <c r="S361" s="242"/>
      <c r="T361" s="243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T361" s="244" t="s">
        <v>126</v>
      </c>
      <c r="AU361" s="244" t="s">
        <v>86</v>
      </c>
      <c r="AV361" s="13" t="s">
        <v>84</v>
      </c>
      <c r="AW361" s="13" t="s">
        <v>32</v>
      </c>
      <c r="AX361" s="13" t="s">
        <v>76</v>
      </c>
      <c r="AY361" s="244" t="s">
        <v>118</v>
      </c>
    </row>
    <row r="362" s="14" customFormat="1">
      <c r="A362" s="14"/>
      <c r="B362" s="245"/>
      <c r="C362" s="246"/>
      <c r="D362" s="236" t="s">
        <v>126</v>
      </c>
      <c r="E362" s="247" t="s">
        <v>1</v>
      </c>
      <c r="F362" s="248" t="s">
        <v>84</v>
      </c>
      <c r="G362" s="246"/>
      <c r="H362" s="249">
        <v>1</v>
      </c>
      <c r="I362" s="250"/>
      <c r="J362" s="246"/>
      <c r="K362" s="246"/>
      <c r="L362" s="251"/>
      <c r="M362" s="252"/>
      <c r="N362" s="253"/>
      <c r="O362" s="253"/>
      <c r="P362" s="253"/>
      <c r="Q362" s="253"/>
      <c r="R362" s="253"/>
      <c r="S362" s="253"/>
      <c r="T362" s="254"/>
      <c r="U362" s="14"/>
      <c r="V362" s="14"/>
      <c r="W362" s="14"/>
      <c r="X362" s="14"/>
      <c r="Y362" s="14"/>
      <c r="Z362" s="14"/>
      <c r="AA362" s="14"/>
      <c r="AB362" s="14"/>
      <c r="AC362" s="14"/>
      <c r="AD362" s="14"/>
      <c r="AE362" s="14"/>
      <c r="AT362" s="255" t="s">
        <v>126</v>
      </c>
      <c r="AU362" s="255" t="s">
        <v>86</v>
      </c>
      <c r="AV362" s="14" t="s">
        <v>86</v>
      </c>
      <c r="AW362" s="14" t="s">
        <v>32</v>
      </c>
      <c r="AX362" s="14" t="s">
        <v>84</v>
      </c>
      <c r="AY362" s="255" t="s">
        <v>118</v>
      </c>
    </row>
    <row r="363" s="2" customFormat="1" ht="24.15" customHeight="1">
      <c r="A363" s="39"/>
      <c r="B363" s="40"/>
      <c r="C363" s="220" t="s">
        <v>645</v>
      </c>
      <c r="D363" s="220" t="s">
        <v>120</v>
      </c>
      <c r="E363" s="221" t="s">
        <v>646</v>
      </c>
      <c r="F363" s="222" t="s">
        <v>647</v>
      </c>
      <c r="G363" s="223" t="s">
        <v>648</v>
      </c>
      <c r="H363" s="224">
        <v>1</v>
      </c>
      <c r="I363" s="225"/>
      <c r="J363" s="226">
        <f>ROUND(I363*H363,2)</f>
        <v>0</v>
      </c>
      <c r="K363" s="227"/>
      <c r="L363" s="45"/>
      <c r="M363" s="228" t="s">
        <v>1</v>
      </c>
      <c r="N363" s="229" t="s">
        <v>41</v>
      </c>
      <c r="O363" s="92"/>
      <c r="P363" s="230">
        <f>O363*H363</f>
        <v>0</v>
      </c>
      <c r="Q363" s="230">
        <v>0</v>
      </c>
      <c r="R363" s="230">
        <f>Q363*H363</f>
        <v>0</v>
      </c>
      <c r="S363" s="230">
        <v>0</v>
      </c>
      <c r="T363" s="231">
        <f>S363*H363</f>
        <v>0</v>
      </c>
      <c r="U363" s="39"/>
      <c r="V363" s="39"/>
      <c r="W363" s="39"/>
      <c r="X363" s="39"/>
      <c r="Y363" s="39"/>
      <c r="Z363" s="39"/>
      <c r="AA363" s="39"/>
      <c r="AB363" s="39"/>
      <c r="AC363" s="39"/>
      <c r="AD363" s="39"/>
      <c r="AE363" s="39"/>
      <c r="AR363" s="232" t="s">
        <v>642</v>
      </c>
      <c r="AT363" s="232" t="s">
        <v>120</v>
      </c>
      <c r="AU363" s="232" t="s">
        <v>86</v>
      </c>
      <c r="AY363" s="18" t="s">
        <v>118</v>
      </c>
      <c r="BE363" s="233">
        <f>IF(N363="základní",J363,0)</f>
        <v>0</v>
      </c>
      <c r="BF363" s="233">
        <f>IF(N363="snížená",J363,0)</f>
        <v>0</v>
      </c>
      <c r="BG363" s="233">
        <f>IF(N363="zákl. přenesená",J363,0)</f>
        <v>0</v>
      </c>
      <c r="BH363" s="233">
        <f>IF(N363="sníž. přenesená",J363,0)</f>
        <v>0</v>
      </c>
      <c r="BI363" s="233">
        <f>IF(N363="nulová",J363,0)</f>
        <v>0</v>
      </c>
      <c r="BJ363" s="18" t="s">
        <v>84</v>
      </c>
      <c r="BK363" s="233">
        <f>ROUND(I363*H363,2)</f>
        <v>0</v>
      </c>
      <c r="BL363" s="18" t="s">
        <v>642</v>
      </c>
      <c r="BM363" s="232" t="s">
        <v>649</v>
      </c>
    </row>
    <row r="364" s="14" customFormat="1">
      <c r="A364" s="14"/>
      <c r="B364" s="245"/>
      <c r="C364" s="246"/>
      <c r="D364" s="236" t="s">
        <v>126</v>
      </c>
      <c r="E364" s="247" t="s">
        <v>1</v>
      </c>
      <c r="F364" s="248" t="s">
        <v>84</v>
      </c>
      <c r="G364" s="246"/>
      <c r="H364" s="249">
        <v>1</v>
      </c>
      <c r="I364" s="250"/>
      <c r="J364" s="246"/>
      <c r="K364" s="246"/>
      <c r="L364" s="251"/>
      <c r="M364" s="252"/>
      <c r="N364" s="253"/>
      <c r="O364" s="253"/>
      <c r="P364" s="253"/>
      <c r="Q364" s="253"/>
      <c r="R364" s="253"/>
      <c r="S364" s="253"/>
      <c r="T364" s="254"/>
      <c r="U364" s="14"/>
      <c r="V364" s="14"/>
      <c r="W364" s="14"/>
      <c r="X364" s="14"/>
      <c r="Y364" s="14"/>
      <c r="Z364" s="14"/>
      <c r="AA364" s="14"/>
      <c r="AB364" s="14"/>
      <c r="AC364" s="14"/>
      <c r="AD364" s="14"/>
      <c r="AE364" s="14"/>
      <c r="AT364" s="255" t="s">
        <v>126</v>
      </c>
      <c r="AU364" s="255" t="s">
        <v>86</v>
      </c>
      <c r="AV364" s="14" t="s">
        <v>86</v>
      </c>
      <c r="AW364" s="14" t="s">
        <v>32</v>
      </c>
      <c r="AX364" s="14" t="s">
        <v>84</v>
      </c>
      <c r="AY364" s="255" t="s">
        <v>118</v>
      </c>
    </row>
    <row r="365" s="2" customFormat="1" ht="16.5" customHeight="1">
      <c r="A365" s="39"/>
      <c r="B365" s="40"/>
      <c r="C365" s="220" t="s">
        <v>650</v>
      </c>
      <c r="D365" s="220" t="s">
        <v>120</v>
      </c>
      <c r="E365" s="221" t="s">
        <v>651</v>
      </c>
      <c r="F365" s="222" t="s">
        <v>652</v>
      </c>
      <c r="G365" s="223" t="s">
        <v>653</v>
      </c>
      <c r="H365" s="224">
        <v>20</v>
      </c>
      <c r="I365" s="225"/>
      <c r="J365" s="226">
        <f>ROUND(I365*H365,2)</f>
        <v>0</v>
      </c>
      <c r="K365" s="227"/>
      <c r="L365" s="45"/>
      <c r="M365" s="228" t="s">
        <v>1</v>
      </c>
      <c r="N365" s="229" t="s">
        <v>41</v>
      </c>
      <c r="O365" s="92"/>
      <c r="P365" s="230">
        <f>O365*H365</f>
        <v>0</v>
      </c>
      <c r="Q365" s="230">
        <v>0</v>
      </c>
      <c r="R365" s="230">
        <f>Q365*H365</f>
        <v>0</v>
      </c>
      <c r="S365" s="230">
        <v>0</v>
      </c>
      <c r="T365" s="231">
        <f>S365*H365</f>
        <v>0</v>
      </c>
      <c r="U365" s="39"/>
      <c r="V365" s="39"/>
      <c r="W365" s="39"/>
      <c r="X365" s="39"/>
      <c r="Y365" s="39"/>
      <c r="Z365" s="39"/>
      <c r="AA365" s="39"/>
      <c r="AB365" s="39"/>
      <c r="AC365" s="39"/>
      <c r="AD365" s="39"/>
      <c r="AE365" s="39"/>
      <c r="AR365" s="232" t="s">
        <v>642</v>
      </c>
      <c r="AT365" s="232" t="s">
        <v>120</v>
      </c>
      <c r="AU365" s="232" t="s">
        <v>86</v>
      </c>
      <c r="AY365" s="18" t="s">
        <v>118</v>
      </c>
      <c r="BE365" s="233">
        <f>IF(N365="základní",J365,0)</f>
        <v>0</v>
      </c>
      <c r="BF365" s="233">
        <f>IF(N365="snížená",J365,0)</f>
        <v>0</v>
      </c>
      <c r="BG365" s="233">
        <f>IF(N365="zákl. přenesená",J365,0)</f>
        <v>0</v>
      </c>
      <c r="BH365" s="233">
        <f>IF(N365="sníž. přenesená",J365,0)</f>
        <v>0</v>
      </c>
      <c r="BI365" s="233">
        <f>IF(N365="nulová",J365,0)</f>
        <v>0</v>
      </c>
      <c r="BJ365" s="18" t="s">
        <v>84</v>
      </c>
      <c r="BK365" s="233">
        <f>ROUND(I365*H365,2)</f>
        <v>0</v>
      </c>
      <c r="BL365" s="18" t="s">
        <v>642</v>
      </c>
      <c r="BM365" s="232" t="s">
        <v>654</v>
      </c>
    </row>
    <row r="366" s="14" customFormat="1">
      <c r="A366" s="14"/>
      <c r="B366" s="245"/>
      <c r="C366" s="246"/>
      <c r="D366" s="236" t="s">
        <v>126</v>
      </c>
      <c r="E366" s="247" t="s">
        <v>1</v>
      </c>
      <c r="F366" s="248" t="s">
        <v>336</v>
      </c>
      <c r="G366" s="246"/>
      <c r="H366" s="249">
        <v>20</v>
      </c>
      <c r="I366" s="250"/>
      <c r="J366" s="246"/>
      <c r="K366" s="246"/>
      <c r="L366" s="251"/>
      <c r="M366" s="252"/>
      <c r="N366" s="253"/>
      <c r="O366" s="253"/>
      <c r="P366" s="253"/>
      <c r="Q366" s="253"/>
      <c r="R366" s="253"/>
      <c r="S366" s="253"/>
      <c r="T366" s="254"/>
      <c r="U366" s="14"/>
      <c r="V366" s="14"/>
      <c r="W366" s="14"/>
      <c r="X366" s="14"/>
      <c r="Y366" s="14"/>
      <c r="Z366" s="14"/>
      <c r="AA366" s="14"/>
      <c r="AB366" s="14"/>
      <c r="AC366" s="14"/>
      <c r="AD366" s="14"/>
      <c r="AE366" s="14"/>
      <c r="AT366" s="255" t="s">
        <v>126</v>
      </c>
      <c r="AU366" s="255" t="s">
        <v>86</v>
      </c>
      <c r="AV366" s="14" t="s">
        <v>86</v>
      </c>
      <c r="AW366" s="14" t="s">
        <v>32</v>
      </c>
      <c r="AX366" s="14" t="s">
        <v>84</v>
      </c>
      <c r="AY366" s="255" t="s">
        <v>118</v>
      </c>
    </row>
    <row r="367" s="12" customFormat="1" ht="22.8" customHeight="1">
      <c r="A367" s="12"/>
      <c r="B367" s="204"/>
      <c r="C367" s="205"/>
      <c r="D367" s="206" t="s">
        <v>75</v>
      </c>
      <c r="E367" s="218" t="s">
        <v>655</v>
      </c>
      <c r="F367" s="218" t="s">
        <v>656</v>
      </c>
      <c r="G367" s="205"/>
      <c r="H367" s="205"/>
      <c r="I367" s="208"/>
      <c r="J367" s="219">
        <f>BK367</f>
        <v>0</v>
      </c>
      <c r="K367" s="205"/>
      <c r="L367" s="210"/>
      <c r="M367" s="211"/>
      <c r="N367" s="212"/>
      <c r="O367" s="212"/>
      <c r="P367" s="213">
        <f>SUM(P368:P378)</f>
        <v>0</v>
      </c>
      <c r="Q367" s="212"/>
      <c r="R367" s="213">
        <f>SUM(R368:R378)</f>
        <v>0</v>
      </c>
      <c r="S367" s="212"/>
      <c r="T367" s="214">
        <f>SUM(T368:T378)</f>
        <v>0</v>
      </c>
      <c r="U367" s="12"/>
      <c r="V367" s="12"/>
      <c r="W367" s="12"/>
      <c r="X367" s="12"/>
      <c r="Y367" s="12"/>
      <c r="Z367" s="12"/>
      <c r="AA367" s="12"/>
      <c r="AB367" s="12"/>
      <c r="AC367" s="12"/>
      <c r="AD367" s="12"/>
      <c r="AE367" s="12"/>
      <c r="AR367" s="215" t="s">
        <v>151</v>
      </c>
      <c r="AT367" s="216" t="s">
        <v>75</v>
      </c>
      <c r="AU367" s="216" t="s">
        <v>84</v>
      </c>
      <c r="AY367" s="215" t="s">
        <v>118</v>
      </c>
      <c r="BK367" s="217">
        <f>SUM(BK368:BK378)</f>
        <v>0</v>
      </c>
    </row>
    <row r="368" s="2" customFormat="1" ht="16.5" customHeight="1">
      <c r="A368" s="39"/>
      <c r="B368" s="40"/>
      <c r="C368" s="220" t="s">
        <v>657</v>
      </c>
      <c r="D368" s="220" t="s">
        <v>120</v>
      </c>
      <c r="E368" s="221" t="s">
        <v>658</v>
      </c>
      <c r="F368" s="222" t="s">
        <v>659</v>
      </c>
      <c r="G368" s="223" t="s">
        <v>660</v>
      </c>
      <c r="H368" s="224">
        <v>1</v>
      </c>
      <c r="I368" s="225"/>
      <c r="J368" s="226">
        <f>ROUND(I368*H368,2)</f>
        <v>0</v>
      </c>
      <c r="K368" s="227"/>
      <c r="L368" s="45"/>
      <c r="M368" s="228" t="s">
        <v>1</v>
      </c>
      <c r="N368" s="229" t="s">
        <v>41</v>
      </c>
      <c r="O368" s="92"/>
      <c r="P368" s="230">
        <f>O368*H368</f>
        <v>0</v>
      </c>
      <c r="Q368" s="230">
        <v>0</v>
      </c>
      <c r="R368" s="230">
        <f>Q368*H368</f>
        <v>0</v>
      </c>
      <c r="S368" s="230">
        <v>0</v>
      </c>
      <c r="T368" s="231">
        <f>S368*H368</f>
        <v>0</v>
      </c>
      <c r="U368" s="39"/>
      <c r="V368" s="39"/>
      <c r="W368" s="39"/>
      <c r="X368" s="39"/>
      <c r="Y368" s="39"/>
      <c r="Z368" s="39"/>
      <c r="AA368" s="39"/>
      <c r="AB368" s="39"/>
      <c r="AC368" s="39"/>
      <c r="AD368" s="39"/>
      <c r="AE368" s="39"/>
      <c r="AR368" s="232" t="s">
        <v>642</v>
      </c>
      <c r="AT368" s="232" t="s">
        <v>120</v>
      </c>
      <c r="AU368" s="232" t="s">
        <v>86</v>
      </c>
      <c r="AY368" s="18" t="s">
        <v>118</v>
      </c>
      <c r="BE368" s="233">
        <f>IF(N368="základní",J368,0)</f>
        <v>0</v>
      </c>
      <c r="BF368" s="233">
        <f>IF(N368="snížená",J368,0)</f>
        <v>0</v>
      </c>
      <c r="BG368" s="233">
        <f>IF(N368="zákl. přenesená",J368,0)</f>
        <v>0</v>
      </c>
      <c r="BH368" s="233">
        <f>IF(N368="sníž. přenesená",J368,0)</f>
        <v>0</v>
      </c>
      <c r="BI368" s="233">
        <f>IF(N368="nulová",J368,0)</f>
        <v>0</v>
      </c>
      <c r="BJ368" s="18" t="s">
        <v>84</v>
      </c>
      <c r="BK368" s="233">
        <f>ROUND(I368*H368,2)</f>
        <v>0</v>
      </c>
      <c r="BL368" s="18" t="s">
        <v>642</v>
      </c>
      <c r="BM368" s="232" t="s">
        <v>661</v>
      </c>
    </row>
    <row r="369" s="13" customFormat="1">
      <c r="A369" s="13"/>
      <c r="B369" s="234"/>
      <c r="C369" s="235"/>
      <c r="D369" s="236" t="s">
        <v>126</v>
      </c>
      <c r="E369" s="237" t="s">
        <v>1</v>
      </c>
      <c r="F369" s="238" t="s">
        <v>662</v>
      </c>
      <c r="G369" s="235"/>
      <c r="H369" s="237" t="s">
        <v>1</v>
      </c>
      <c r="I369" s="239"/>
      <c r="J369" s="235"/>
      <c r="K369" s="235"/>
      <c r="L369" s="240"/>
      <c r="M369" s="241"/>
      <c r="N369" s="242"/>
      <c r="O369" s="242"/>
      <c r="P369" s="242"/>
      <c r="Q369" s="242"/>
      <c r="R369" s="242"/>
      <c r="S369" s="242"/>
      <c r="T369" s="243"/>
      <c r="U369" s="13"/>
      <c r="V369" s="13"/>
      <c r="W369" s="13"/>
      <c r="X369" s="13"/>
      <c r="Y369" s="13"/>
      <c r="Z369" s="13"/>
      <c r="AA369" s="13"/>
      <c r="AB369" s="13"/>
      <c r="AC369" s="13"/>
      <c r="AD369" s="13"/>
      <c r="AE369" s="13"/>
      <c r="AT369" s="244" t="s">
        <v>126</v>
      </c>
      <c r="AU369" s="244" t="s">
        <v>86</v>
      </c>
      <c r="AV369" s="13" t="s">
        <v>84</v>
      </c>
      <c r="AW369" s="13" t="s">
        <v>32</v>
      </c>
      <c r="AX369" s="13" t="s">
        <v>76</v>
      </c>
      <c r="AY369" s="244" t="s">
        <v>118</v>
      </c>
    </row>
    <row r="370" s="13" customFormat="1">
      <c r="A370" s="13"/>
      <c r="B370" s="234"/>
      <c r="C370" s="235"/>
      <c r="D370" s="236" t="s">
        <v>126</v>
      </c>
      <c r="E370" s="237" t="s">
        <v>1</v>
      </c>
      <c r="F370" s="238" t="s">
        <v>663</v>
      </c>
      <c r="G370" s="235"/>
      <c r="H370" s="237" t="s">
        <v>1</v>
      </c>
      <c r="I370" s="239"/>
      <c r="J370" s="235"/>
      <c r="K370" s="235"/>
      <c r="L370" s="240"/>
      <c r="M370" s="241"/>
      <c r="N370" s="242"/>
      <c r="O370" s="242"/>
      <c r="P370" s="242"/>
      <c r="Q370" s="242"/>
      <c r="R370" s="242"/>
      <c r="S370" s="242"/>
      <c r="T370" s="243"/>
      <c r="U370" s="13"/>
      <c r="V370" s="13"/>
      <c r="W370" s="13"/>
      <c r="X370" s="13"/>
      <c r="Y370" s="13"/>
      <c r="Z370" s="13"/>
      <c r="AA370" s="13"/>
      <c r="AB370" s="13"/>
      <c r="AC370" s="13"/>
      <c r="AD370" s="13"/>
      <c r="AE370" s="13"/>
      <c r="AT370" s="244" t="s">
        <v>126</v>
      </c>
      <c r="AU370" s="244" t="s">
        <v>86</v>
      </c>
      <c r="AV370" s="13" t="s">
        <v>84</v>
      </c>
      <c r="AW370" s="13" t="s">
        <v>32</v>
      </c>
      <c r="AX370" s="13" t="s">
        <v>76</v>
      </c>
      <c r="AY370" s="244" t="s">
        <v>118</v>
      </c>
    </row>
    <row r="371" s="13" customFormat="1">
      <c r="A371" s="13"/>
      <c r="B371" s="234"/>
      <c r="C371" s="235"/>
      <c r="D371" s="236" t="s">
        <v>126</v>
      </c>
      <c r="E371" s="237" t="s">
        <v>1</v>
      </c>
      <c r="F371" s="238" t="s">
        <v>664</v>
      </c>
      <c r="G371" s="235"/>
      <c r="H371" s="237" t="s">
        <v>1</v>
      </c>
      <c r="I371" s="239"/>
      <c r="J371" s="235"/>
      <c r="K371" s="235"/>
      <c r="L371" s="240"/>
      <c r="M371" s="241"/>
      <c r="N371" s="242"/>
      <c r="O371" s="242"/>
      <c r="P371" s="242"/>
      <c r="Q371" s="242"/>
      <c r="R371" s="242"/>
      <c r="S371" s="242"/>
      <c r="T371" s="243"/>
      <c r="U371" s="13"/>
      <c r="V371" s="13"/>
      <c r="W371" s="13"/>
      <c r="X371" s="13"/>
      <c r="Y371" s="13"/>
      <c r="Z371" s="13"/>
      <c r="AA371" s="13"/>
      <c r="AB371" s="13"/>
      <c r="AC371" s="13"/>
      <c r="AD371" s="13"/>
      <c r="AE371" s="13"/>
      <c r="AT371" s="244" t="s">
        <v>126</v>
      </c>
      <c r="AU371" s="244" t="s">
        <v>86</v>
      </c>
      <c r="AV371" s="13" t="s">
        <v>84</v>
      </c>
      <c r="AW371" s="13" t="s">
        <v>32</v>
      </c>
      <c r="AX371" s="13" t="s">
        <v>76</v>
      </c>
      <c r="AY371" s="244" t="s">
        <v>118</v>
      </c>
    </row>
    <row r="372" s="14" customFormat="1">
      <c r="A372" s="14"/>
      <c r="B372" s="245"/>
      <c r="C372" s="246"/>
      <c r="D372" s="236" t="s">
        <v>126</v>
      </c>
      <c r="E372" s="247" t="s">
        <v>1</v>
      </c>
      <c r="F372" s="248" t="s">
        <v>84</v>
      </c>
      <c r="G372" s="246"/>
      <c r="H372" s="249">
        <v>1</v>
      </c>
      <c r="I372" s="250"/>
      <c r="J372" s="246"/>
      <c r="K372" s="246"/>
      <c r="L372" s="251"/>
      <c r="M372" s="252"/>
      <c r="N372" s="253"/>
      <c r="O372" s="253"/>
      <c r="P372" s="253"/>
      <c r="Q372" s="253"/>
      <c r="R372" s="253"/>
      <c r="S372" s="253"/>
      <c r="T372" s="254"/>
      <c r="U372" s="14"/>
      <c r="V372" s="14"/>
      <c r="W372" s="14"/>
      <c r="X372" s="14"/>
      <c r="Y372" s="14"/>
      <c r="Z372" s="14"/>
      <c r="AA372" s="14"/>
      <c r="AB372" s="14"/>
      <c r="AC372" s="14"/>
      <c r="AD372" s="14"/>
      <c r="AE372" s="14"/>
      <c r="AT372" s="255" t="s">
        <v>126</v>
      </c>
      <c r="AU372" s="255" t="s">
        <v>86</v>
      </c>
      <c r="AV372" s="14" t="s">
        <v>86</v>
      </c>
      <c r="AW372" s="14" t="s">
        <v>32</v>
      </c>
      <c r="AX372" s="14" t="s">
        <v>84</v>
      </c>
      <c r="AY372" s="255" t="s">
        <v>118</v>
      </c>
    </row>
    <row r="373" s="2" customFormat="1" ht="16.5" customHeight="1">
      <c r="A373" s="39"/>
      <c r="B373" s="40"/>
      <c r="C373" s="220" t="s">
        <v>665</v>
      </c>
      <c r="D373" s="220" t="s">
        <v>120</v>
      </c>
      <c r="E373" s="221" t="s">
        <v>666</v>
      </c>
      <c r="F373" s="222" t="s">
        <v>667</v>
      </c>
      <c r="G373" s="223" t="s">
        <v>648</v>
      </c>
      <c r="H373" s="224">
        <v>1</v>
      </c>
      <c r="I373" s="225"/>
      <c r="J373" s="226">
        <f>ROUND(I373*H373,2)</f>
        <v>0</v>
      </c>
      <c r="K373" s="227"/>
      <c r="L373" s="45"/>
      <c r="M373" s="228" t="s">
        <v>1</v>
      </c>
      <c r="N373" s="229" t="s">
        <v>41</v>
      </c>
      <c r="O373" s="92"/>
      <c r="P373" s="230">
        <f>O373*H373</f>
        <v>0</v>
      </c>
      <c r="Q373" s="230">
        <v>0</v>
      </c>
      <c r="R373" s="230">
        <f>Q373*H373</f>
        <v>0</v>
      </c>
      <c r="S373" s="230">
        <v>0</v>
      </c>
      <c r="T373" s="231">
        <f>S373*H373</f>
        <v>0</v>
      </c>
      <c r="U373" s="39"/>
      <c r="V373" s="39"/>
      <c r="W373" s="39"/>
      <c r="X373" s="39"/>
      <c r="Y373" s="39"/>
      <c r="Z373" s="39"/>
      <c r="AA373" s="39"/>
      <c r="AB373" s="39"/>
      <c r="AC373" s="39"/>
      <c r="AD373" s="39"/>
      <c r="AE373" s="39"/>
      <c r="AR373" s="232" t="s">
        <v>642</v>
      </c>
      <c r="AT373" s="232" t="s">
        <v>120</v>
      </c>
      <c r="AU373" s="232" t="s">
        <v>86</v>
      </c>
      <c r="AY373" s="18" t="s">
        <v>118</v>
      </c>
      <c r="BE373" s="233">
        <f>IF(N373="základní",J373,0)</f>
        <v>0</v>
      </c>
      <c r="BF373" s="233">
        <f>IF(N373="snížená",J373,0)</f>
        <v>0</v>
      </c>
      <c r="BG373" s="233">
        <f>IF(N373="zákl. přenesená",J373,0)</f>
        <v>0</v>
      </c>
      <c r="BH373" s="233">
        <f>IF(N373="sníž. přenesená",J373,0)</f>
        <v>0</v>
      </c>
      <c r="BI373" s="233">
        <f>IF(N373="nulová",J373,0)</f>
        <v>0</v>
      </c>
      <c r="BJ373" s="18" t="s">
        <v>84</v>
      </c>
      <c r="BK373" s="233">
        <f>ROUND(I373*H373,2)</f>
        <v>0</v>
      </c>
      <c r="BL373" s="18" t="s">
        <v>642</v>
      </c>
      <c r="BM373" s="232" t="s">
        <v>668</v>
      </c>
    </row>
    <row r="374" s="13" customFormat="1">
      <c r="A374" s="13"/>
      <c r="B374" s="234"/>
      <c r="C374" s="235"/>
      <c r="D374" s="236" t="s">
        <v>126</v>
      </c>
      <c r="E374" s="237" t="s">
        <v>1</v>
      </c>
      <c r="F374" s="238" t="s">
        <v>669</v>
      </c>
      <c r="G374" s="235"/>
      <c r="H374" s="237" t="s">
        <v>1</v>
      </c>
      <c r="I374" s="239"/>
      <c r="J374" s="235"/>
      <c r="K374" s="235"/>
      <c r="L374" s="240"/>
      <c r="M374" s="241"/>
      <c r="N374" s="242"/>
      <c r="O374" s="242"/>
      <c r="P374" s="242"/>
      <c r="Q374" s="242"/>
      <c r="R374" s="242"/>
      <c r="S374" s="242"/>
      <c r="T374" s="243"/>
      <c r="U374" s="13"/>
      <c r="V374" s="13"/>
      <c r="W374" s="13"/>
      <c r="X374" s="13"/>
      <c r="Y374" s="13"/>
      <c r="Z374" s="13"/>
      <c r="AA374" s="13"/>
      <c r="AB374" s="13"/>
      <c r="AC374" s="13"/>
      <c r="AD374" s="13"/>
      <c r="AE374" s="13"/>
      <c r="AT374" s="244" t="s">
        <v>126</v>
      </c>
      <c r="AU374" s="244" t="s">
        <v>86</v>
      </c>
      <c r="AV374" s="13" t="s">
        <v>84</v>
      </c>
      <c r="AW374" s="13" t="s">
        <v>32</v>
      </c>
      <c r="AX374" s="13" t="s">
        <v>76</v>
      </c>
      <c r="AY374" s="244" t="s">
        <v>118</v>
      </c>
    </row>
    <row r="375" s="14" customFormat="1">
      <c r="A375" s="14"/>
      <c r="B375" s="245"/>
      <c r="C375" s="246"/>
      <c r="D375" s="236" t="s">
        <v>126</v>
      </c>
      <c r="E375" s="247" t="s">
        <v>1</v>
      </c>
      <c r="F375" s="248" t="s">
        <v>84</v>
      </c>
      <c r="G375" s="246"/>
      <c r="H375" s="249">
        <v>1</v>
      </c>
      <c r="I375" s="250"/>
      <c r="J375" s="246"/>
      <c r="K375" s="246"/>
      <c r="L375" s="251"/>
      <c r="M375" s="252"/>
      <c r="N375" s="253"/>
      <c r="O375" s="253"/>
      <c r="P375" s="253"/>
      <c r="Q375" s="253"/>
      <c r="R375" s="253"/>
      <c r="S375" s="253"/>
      <c r="T375" s="254"/>
      <c r="U375" s="14"/>
      <c r="V375" s="14"/>
      <c r="W375" s="14"/>
      <c r="X375" s="14"/>
      <c r="Y375" s="14"/>
      <c r="Z375" s="14"/>
      <c r="AA375" s="14"/>
      <c r="AB375" s="14"/>
      <c r="AC375" s="14"/>
      <c r="AD375" s="14"/>
      <c r="AE375" s="14"/>
      <c r="AT375" s="255" t="s">
        <v>126</v>
      </c>
      <c r="AU375" s="255" t="s">
        <v>86</v>
      </c>
      <c r="AV375" s="14" t="s">
        <v>86</v>
      </c>
      <c r="AW375" s="14" t="s">
        <v>32</v>
      </c>
      <c r="AX375" s="14" t="s">
        <v>84</v>
      </c>
      <c r="AY375" s="255" t="s">
        <v>118</v>
      </c>
    </row>
    <row r="376" s="2" customFormat="1" ht="16.5" customHeight="1">
      <c r="A376" s="39"/>
      <c r="B376" s="40"/>
      <c r="C376" s="220" t="s">
        <v>670</v>
      </c>
      <c r="D376" s="220" t="s">
        <v>120</v>
      </c>
      <c r="E376" s="221" t="s">
        <v>671</v>
      </c>
      <c r="F376" s="222" t="s">
        <v>672</v>
      </c>
      <c r="G376" s="223" t="s">
        <v>648</v>
      </c>
      <c r="H376" s="224">
        <v>1</v>
      </c>
      <c r="I376" s="225"/>
      <c r="J376" s="226">
        <f>ROUND(I376*H376,2)</f>
        <v>0</v>
      </c>
      <c r="K376" s="227"/>
      <c r="L376" s="45"/>
      <c r="M376" s="228" t="s">
        <v>1</v>
      </c>
      <c r="N376" s="229" t="s">
        <v>41</v>
      </c>
      <c r="O376" s="92"/>
      <c r="P376" s="230">
        <f>O376*H376</f>
        <v>0</v>
      </c>
      <c r="Q376" s="230">
        <v>0</v>
      </c>
      <c r="R376" s="230">
        <f>Q376*H376</f>
        <v>0</v>
      </c>
      <c r="S376" s="230">
        <v>0</v>
      </c>
      <c r="T376" s="231">
        <f>S376*H376</f>
        <v>0</v>
      </c>
      <c r="U376" s="39"/>
      <c r="V376" s="39"/>
      <c r="W376" s="39"/>
      <c r="X376" s="39"/>
      <c r="Y376" s="39"/>
      <c r="Z376" s="39"/>
      <c r="AA376" s="39"/>
      <c r="AB376" s="39"/>
      <c r="AC376" s="39"/>
      <c r="AD376" s="39"/>
      <c r="AE376" s="39"/>
      <c r="AR376" s="232" t="s">
        <v>642</v>
      </c>
      <c r="AT376" s="232" t="s">
        <v>120</v>
      </c>
      <c r="AU376" s="232" t="s">
        <v>86</v>
      </c>
      <c r="AY376" s="18" t="s">
        <v>118</v>
      </c>
      <c r="BE376" s="233">
        <f>IF(N376="základní",J376,0)</f>
        <v>0</v>
      </c>
      <c r="BF376" s="233">
        <f>IF(N376="snížená",J376,0)</f>
        <v>0</v>
      </c>
      <c r="BG376" s="233">
        <f>IF(N376="zákl. přenesená",J376,0)</f>
        <v>0</v>
      </c>
      <c r="BH376" s="233">
        <f>IF(N376="sníž. přenesená",J376,0)</f>
        <v>0</v>
      </c>
      <c r="BI376" s="233">
        <f>IF(N376="nulová",J376,0)</f>
        <v>0</v>
      </c>
      <c r="BJ376" s="18" t="s">
        <v>84</v>
      </c>
      <c r="BK376" s="233">
        <f>ROUND(I376*H376,2)</f>
        <v>0</v>
      </c>
      <c r="BL376" s="18" t="s">
        <v>642</v>
      </c>
      <c r="BM376" s="232" t="s">
        <v>673</v>
      </c>
    </row>
    <row r="377" s="13" customFormat="1">
      <c r="A377" s="13"/>
      <c r="B377" s="234"/>
      <c r="C377" s="235"/>
      <c r="D377" s="236" t="s">
        <v>126</v>
      </c>
      <c r="E377" s="237" t="s">
        <v>1</v>
      </c>
      <c r="F377" s="238" t="s">
        <v>674</v>
      </c>
      <c r="G377" s="235"/>
      <c r="H377" s="237" t="s">
        <v>1</v>
      </c>
      <c r="I377" s="239"/>
      <c r="J377" s="235"/>
      <c r="K377" s="235"/>
      <c r="L377" s="240"/>
      <c r="M377" s="241"/>
      <c r="N377" s="242"/>
      <c r="O377" s="242"/>
      <c r="P377" s="242"/>
      <c r="Q377" s="242"/>
      <c r="R377" s="242"/>
      <c r="S377" s="242"/>
      <c r="T377" s="243"/>
      <c r="U377" s="13"/>
      <c r="V377" s="13"/>
      <c r="W377" s="13"/>
      <c r="X377" s="13"/>
      <c r="Y377" s="13"/>
      <c r="Z377" s="13"/>
      <c r="AA377" s="13"/>
      <c r="AB377" s="13"/>
      <c r="AC377" s="13"/>
      <c r="AD377" s="13"/>
      <c r="AE377" s="13"/>
      <c r="AT377" s="244" t="s">
        <v>126</v>
      </c>
      <c r="AU377" s="244" t="s">
        <v>86</v>
      </c>
      <c r="AV377" s="13" t="s">
        <v>84</v>
      </c>
      <c r="AW377" s="13" t="s">
        <v>32</v>
      </c>
      <c r="AX377" s="13" t="s">
        <v>76</v>
      </c>
      <c r="AY377" s="244" t="s">
        <v>118</v>
      </c>
    </row>
    <row r="378" s="14" customFormat="1">
      <c r="A378" s="14"/>
      <c r="B378" s="245"/>
      <c r="C378" s="246"/>
      <c r="D378" s="236" t="s">
        <v>126</v>
      </c>
      <c r="E378" s="247" t="s">
        <v>1</v>
      </c>
      <c r="F378" s="248" t="s">
        <v>84</v>
      </c>
      <c r="G378" s="246"/>
      <c r="H378" s="249">
        <v>1</v>
      </c>
      <c r="I378" s="250"/>
      <c r="J378" s="246"/>
      <c r="K378" s="246"/>
      <c r="L378" s="251"/>
      <c r="M378" s="252"/>
      <c r="N378" s="253"/>
      <c r="O378" s="253"/>
      <c r="P378" s="253"/>
      <c r="Q378" s="253"/>
      <c r="R378" s="253"/>
      <c r="S378" s="253"/>
      <c r="T378" s="254"/>
      <c r="U378" s="14"/>
      <c r="V378" s="14"/>
      <c r="W378" s="14"/>
      <c r="X378" s="14"/>
      <c r="Y378" s="14"/>
      <c r="Z378" s="14"/>
      <c r="AA378" s="14"/>
      <c r="AB378" s="14"/>
      <c r="AC378" s="14"/>
      <c r="AD378" s="14"/>
      <c r="AE378" s="14"/>
      <c r="AT378" s="255" t="s">
        <v>126</v>
      </c>
      <c r="AU378" s="255" t="s">
        <v>86</v>
      </c>
      <c r="AV378" s="14" t="s">
        <v>86</v>
      </c>
      <c r="AW378" s="14" t="s">
        <v>32</v>
      </c>
      <c r="AX378" s="14" t="s">
        <v>84</v>
      </c>
      <c r="AY378" s="255" t="s">
        <v>118</v>
      </c>
    </row>
    <row r="379" s="12" customFormat="1" ht="22.8" customHeight="1">
      <c r="A379" s="12"/>
      <c r="B379" s="204"/>
      <c r="C379" s="205"/>
      <c r="D379" s="206" t="s">
        <v>75</v>
      </c>
      <c r="E379" s="218" t="s">
        <v>675</v>
      </c>
      <c r="F379" s="218" t="s">
        <v>676</v>
      </c>
      <c r="G379" s="205"/>
      <c r="H379" s="205"/>
      <c r="I379" s="208"/>
      <c r="J379" s="219">
        <f>BK379</f>
        <v>0</v>
      </c>
      <c r="K379" s="205"/>
      <c r="L379" s="210"/>
      <c r="M379" s="211"/>
      <c r="N379" s="212"/>
      <c r="O379" s="212"/>
      <c r="P379" s="213">
        <f>SUM(P380:P384)</f>
        <v>0</v>
      </c>
      <c r="Q379" s="212"/>
      <c r="R379" s="213">
        <f>SUM(R380:R384)</f>
        <v>0</v>
      </c>
      <c r="S379" s="212"/>
      <c r="T379" s="214">
        <f>SUM(T380:T384)</f>
        <v>0</v>
      </c>
      <c r="U379" s="12"/>
      <c r="V379" s="12"/>
      <c r="W379" s="12"/>
      <c r="X379" s="12"/>
      <c r="Y379" s="12"/>
      <c r="Z379" s="12"/>
      <c r="AA379" s="12"/>
      <c r="AB379" s="12"/>
      <c r="AC379" s="12"/>
      <c r="AD379" s="12"/>
      <c r="AE379" s="12"/>
      <c r="AR379" s="215" t="s">
        <v>151</v>
      </c>
      <c r="AT379" s="216" t="s">
        <v>75</v>
      </c>
      <c r="AU379" s="216" t="s">
        <v>84</v>
      </c>
      <c r="AY379" s="215" t="s">
        <v>118</v>
      </c>
      <c r="BK379" s="217">
        <f>SUM(BK380:BK384)</f>
        <v>0</v>
      </c>
    </row>
    <row r="380" s="2" customFormat="1" ht="16.5" customHeight="1">
      <c r="A380" s="39"/>
      <c r="B380" s="40"/>
      <c r="C380" s="220" t="s">
        <v>677</v>
      </c>
      <c r="D380" s="220" t="s">
        <v>120</v>
      </c>
      <c r="E380" s="221" t="s">
        <v>678</v>
      </c>
      <c r="F380" s="222" t="s">
        <v>679</v>
      </c>
      <c r="G380" s="223" t="s">
        <v>680</v>
      </c>
      <c r="H380" s="224">
        <v>1</v>
      </c>
      <c r="I380" s="225"/>
      <c r="J380" s="226">
        <f>ROUND(I380*H380,2)</f>
        <v>0</v>
      </c>
      <c r="K380" s="227"/>
      <c r="L380" s="45"/>
      <c r="M380" s="228" t="s">
        <v>1</v>
      </c>
      <c r="N380" s="229" t="s">
        <v>41</v>
      </c>
      <c r="O380" s="92"/>
      <c r="P380" s="230">
        <f>O380*H380</f>
        <v>0</v>
      </c>
      <c r="Q380" s="230">
        <v>0</v>
      </c>
      <c r="R380" s="230">
        <f>Q380*H380</f>
        <v>0</v>
      </c>
      <c r="S380" s="230">
        <v>0</v>
      </c>
      <c r="T380" s="231">
        <f>S380*H380</f>
        <v>0</v>
      </c>
      <c r="U380" s="39"/>
      <c r="V380" s="39"/>
      <c r="W380" s="39"/>
      <c r="X380" s="39"/>
      <c r="Y380" s="39"/>
      <c r="Z380" s="39"/>
      <c r="AA380" s="39"/>
      <c r="AB380" s="39"/>
      <c r="AC380" s="39"/>
      <c r="AD380" s="39"/>
      <c r="AE380" s="39"/>
      <c r="AR380" s="232" t="s">
        <v>642</v>
      </c>
      <c r="AT380" s="232" t="s">
        <v>120</v>
      </c>
      <c r="AU380" s="232" t="s">
        <v>86</v>
      </c>
      <c r="AY380" s="18" t="s">
        <v>118</v>
      </c>
      <c r="BE380" s="233">
        <f>IF(N380="základní",J380,0)</f>
        <v>0</v>
      </c>
      <c r="BF380" s="233">
        <f>IF(N380="snížená",J380,0)</f>
        <v>0</v>
      </c>
      <c r="BG380" s="233">
        <f>IF(N380="zákl. přenesená",J380,0)</f>
        <v>0</v>
      </c>
      <c r="BH380" s="233">
        <f>IF(N380="sníž. přenesená",J380,0)</f>
        <v>0</v>
      </c>
      <c r="BI380" s="233">
        <f>IF(N380="nulová",J380,0)</f>
        <v>0</v>
      </c>
      <c r="BJ380" s="18" t="s">
        <v>84</v>
      </c>
      <c r="BK380" s="233">
        <f>ROUND(I380*H380,2)</f>
        <v>0</v>
      </c>
      <c r="BL380" s="18" t="s">
        <v>642</v>
      </c>
      <c r="BM380" s="232" t="s">
        <v>681</v>
      </c>
    </row>
    <row r="381" s="13" customFormat="1">
      <c r="A381" s="13"/>
      <c r="B381" s="234"/>
      <c r="C381" s="235"/>
      <c r="D381" s="236" t="s">
        <v>126</v>
      </c>
      <c r="E381" s="237" t="s">
        <v>1</v>
      </c>
      <c r="F381" s="238" t="s">
        <v>682</v>
      </c>
      <c r="G381" s="235"/>
      <c r="H381" s="237" t="s">
        <v>1</v>
      </c>
      <c r="I381" s="239"/>
      <c r="J381" s="235"/>
      <c r="K381" s="235"/>
      <c r="L381" s="240"/>
      <c r="M381" s="241"/>
      <c r="N381" s="242"/>
      <c r="O381" s="242"/>
      <c r="P381" s="242"/>
      <c r="Q381" s="242"/>
      <c r="R381" s="242"/>
      <c r="S381" s="242"/>
      <c r="T381" s="243"/>
      <c r="U381" s="13"/>
      <c r="V381" s="13"/>
      <c r="W381" s="13"/>
      <c r="X381" s="13"/>
      <c r="Y381" s="13"/>
      <c r="Z381" s="13"/>
      <c r="AA381" s="13"/>
      <c r="AB381" s="13"/>
      <c r="AC381" s="13"/>
      <c r="AD381" s="13"/>
      <c r="AE381" s="13"/>
      <c r="AT381" s="244" t="s">
        <v>126</v>
      </c>
      <c r="AU381" s="244" t="s">
        <v>86</v>
      </c>
      <c r="AV381" s="13" t="s">
        <v>84</v>
      </c>
      <c r="AW381" s="13" t="s">
        <v>32</v>
      </c>
      <c r="AX381" s="13" t="s">
        <v>76</v>
      </c>
      <c r="AY381" s="244" t="s">
        <v>118</v>
      </c>
    </row>
    <row r="382" s="13" customFormat="1">
      <c r="A382" s="13"/>
      <c r="B382" s="234"/>
      <c r="C382" s="235"/>
      <c r="D382" s="236" t="s">
        <v>126</v>
      </c>
      <c r="E382" s="237" t="s">
        <v>1</v>
      </c>
      <c r="F382" s="238" t="s">
        <v>683</v>
      </c>
      <c r="G382" s="235"/>
      <c r="H382" s="237" t="s">
        <v>1</v>
      </c>
      <c r="I382" s="239"/>
      <c r="J382" s="235"/>
      <c r="K382" s="235"/>
      <c r="L382" s="240"/>
      <c r="M382" s="241"/>
      <c r="N382" s="242"/>
      <c r="O382" s="242"/>
      <c r="P382" s="242"/>
      <c r="Q382" s="242"/>
      <c r="R382" s="242"/>
      <c r="S382" s="242"/>
      <c r="T382" s="243"/>
      <c r="U382" s="13"/>
      <c r="V382" s="13"/>
      <c r="W382" s="13"/>
      <c r="X382" s="13"/>
      <c r="Y382" s="13"/>
      <c r="Z382" s="13"/>
      <c r="AA382" s="13"/>
      <c r="AB382" s="13"/>
      <c r="AC382" s="13"/>
      <c r="AD382" s="13"/>
      <c r="AE382" s="13"/>
      <c r="AT382" s="244" t="s">
        <v>126</v>
      </c>
      <c r="AU382" s="244" t="s">
        <v>86</v>
      </c>
      <c r="AV382" s="13" t="s">
        <v>84</v>
      </c>
      <c r="AW382" s="13" t="s">
        <v>32</v>
      </c>
      <c r="AX382" s="13" t="s">
        <v>76</v>
      </c>
      <c r="AY382" s="244" t="s">
        <v>118</v>
      </c>
    </row>
    <row r="383" s="13" customFormat="1">
      <c r="A383" s="13"/>
      <c r="B383" s="234"/>
      <c r="C383" s="235"/>
      <c r="D383" s="236" t="s">
        <v>126</v>
      </c>
      <c r="E383" s="237" t="s">
        <v>1</v>
      </c>
      <c r="F383" s="238" t="s">
        <v>684</v>
      </c>
      <c r="G383" s="235"/>
      <c r="H383" s="237" t="s">
        <v>1</v>
      </c>
      <c r="I383" s="239"/>
      <c r="J383" s="235"/>
      <c r="K383" s="235"/>
      <c r="L383" s="240"/>
      <c r="M383" s="241"/>
      <c r="N383" s="242"/>
      <c r="O383" s="242"/>
      <c r="P383" s="242"/>
      <c r="Q383" s="242"/>
      <c r="R383" s="242"/>
      <c r="S383" s="242"/>
      <c r="T383" s="243"/>
      <c r="U383" s="13"/>
      <c r="V383" s="13"/>
      <c r="W383" s="13"/>
      <c r="X383" s="13"/>
      <c r="Y383" s="13"/>
      <c r="Z383" s="13"/>
      <c r="AA383" s="13"/>
      <c r="AB383" s="13"/>
      <c r="AC383" s="13"/>
      <c r="AD383" s="13"/>
      <c r="AE383" s="13"/>
      <c r="AT383" s="244" t="s">
        <v>126</v>
      </c>
      <c r="AU383" s="244" t="s">
        <v>86</v>
      </c>
      <c r="AV383" s="13" t="s">
        <v>84</v>
      </c>
      <c r="AW383" s="13" t="s">
        <v>32</v>
      </c>
      <c r="AX383" s="13" t="s">
        <v>76</v>
      </c>
      <c r="AY383" s="244" t="s">
        <v>118</v>
      </c>
    </row>
    <row r="384" s="14" customFormat="1">
      <c r="A384" s="14"/>
      <c r="B384" s="245"/>
      <c r="C384" s="246"/>
      <c r="D384" s="236" t="s">
        <v>126</v>
      </c>
      <c r="E384" s="247" t="s">
        <v>1</v>
      </c>
      <c r="F384" s="248" t="s">
        <v>84</v>
      </c>
      <c r="G384" s="246"/>
      <c r="H384" s="249">
        <v>1</v>
      </c>
      <c r="I384" s="250"/>
      <c r="J384" s="246"/>
      <c r="K384" s="246"/>
      <c r="L384" s="251"/>
      <c r="M384" s="252"/>
      <c r="N384" s="253"/>
      <c r="O384" s="253"/>
      <c r="P384" s="253"/>
      <c r="Q384" s="253"/>
      <c r="R384" s="253"/>
      <c r="S384" s="253"/>
      <c r="T384" s="254"/>
      <c r="U384" s="14"/>
      <c r="V384" s="14"/>
      <c r="W384" s="14"/>
      <c r="X384" s="14"/>
      <c r="Y384" s="14"/>
      <c r="Z384" s="14"/>
      <c r="AA384" s="14"/>
      <c r="AB384" s="14"/>
      <c r="AC384" s="14"/>
      <c r="AD384" s="14"/>
      <c r="AE384" s="14"/>
      <c r="AT384" s="255" t="s">
        <v>126</v>
      </c>
      <c r="AU384" s="255" t="s">
        <v>86</v>
      </c>
      <c r="AV384" s="14" t="s">
        <v>86</v>
      </c>
      <c r="AW384" s="14" t="s">
        <v>32</v>
      </c>
      <c r="AX384" s="14" t="s">
        <v>84</v>
      </c>
      <c r="AY384" s="255" t="s">
        <v>118</v>
      </c>
    </row>
    <row r="385" s="12" customFormat="1" ht="22.8" customHeight="1">
      <c r="A385" s="12"/>
      <c r="B385" s="204"/>
      <c r="C385" s="205"/>
      <c r="D385" s="206" t="s">
        <v>75</v>
      </c>
      <c r="E385" s="218" t="s">
        <v>685</v>
      </c>
      <c r="F385" s="218" t="s">
        <v>686</v>
      </c>
      <c r="G385" s="205"/>
      <c r="H385" s="205"/>
      <c r="I385" s="208"/>
      <c r="J385" s="219">
        <f>BK385</f>
        <v>0</v>
      </c>
      <c r="K385" s="205"/>
      <c r="L385" s="210"/>
      <c r="M385" s="211"/>
      <c r="N385" s="212"/>
      <c r="O385" s="212"/>
      <c r="P385" s="213">
        <f>SUM(P386:P389)</f>
        <v>0</v>
      </c>
      <c r="Q385" s="212"/>
      <c r="R385" s="213">
        <f>SUM(R386:R389)</f>
        <v>0</v>
      </c>
      <c r="S385" s="212"/>
      <c r="T385" s="214">
        <f>SUM(T386:T389)</f>
        <v>0</v>
      </c>
      <c r="U385" s="12"/>
      <c r="V385" s="12"/>
      <c r="W385" s="12"/>
      <c r="X385" s="12"/>
      <c r="Y385" s="12"/>
      <c r="Z385" s="12"/>
      <c r="AA385" s="12"/>
      <c r="AB385" s="12"/>
      <c r="AC385" s="12"/>
      <c r="AD385" s="12"/>
      <c r="AE385" s="12"/>
      <c r="AR385" s="215" t="s">
        <v>151</v>
      </c>
      <c r="AT385" s="216" t="s">
        <v>75</v>
      </c>
      <c r="AU385" s="216" t="s">
        <v>84</v>
      </c>
      <c r="AY385" s="215" t="s">
        <v>118</v>
      </c>
      <c r="BK385" s="217">
        <f>SUM(BK386:BK389)</f>
        <v>0</v>
      </c>
    </row>
    <row r="386" s="2" customFormat="1" ht="16.5" customHeight="1">
      <c r="A386" s="39"/>
      <c r="B386" s="40"/>
      <c r="C386" s="220" t="s">
        <v>687</v>
      </c>
      <c r="D386" s="220" t="s">
        <v>120</v>
      </c>
      <c r="E386" s="221" t="s">
        <v>688</v>
      </c>
      <c r="F386" s="222" t="s">
        <v>689</v>
      </c>
      <c r="G386" s="223" t="s">
        <v>690</v>
      </c>
      <c r="H386" s="224">
        <v>1</v>
      </c>
      <c r="I386" s="225"/>
      <c r="J386" s="226">
        <f>ROUND(I386*H386,2)</f>
        <v>0</v>
      </c>
      <c r="K386" s="227"/>
      <c r="L386" s="45"/>
      <c r="M386" s="228" t="s">
        <v>1</v>
      </c>
      <c r="N386" s="229" t="s">
        <v>41</v>
      </c>
      <c r="O386" s="92"/>
      <c r="P386" s="230">
        <f>O386*H386</f>
        <v>0</v>
      </c>
      <c r="Q386" s="230">
        <v>0</v>
      </c>
      <c r="R386" s="230">
        <f>Q386*H386</f>
        <v>0</v>
      </c>
      <c r="S386" s="230">
        <v>0</v>
      </c>
      <c r="T386" s="231">
        <f>S386*H386</f>
        <v>0</v>
      </c>
      <c r="U386" s="39"/>
      <c r="V386" s="39"/>
      <c r="W386" s="39"/>
      <c r="X386" s="39"/>
      <c r="Y386" s="39"/>
      <c r="Z386" s="39"/>
      <c r="AA386" s="39"/>
      <c r="AB386" s="39"/>
      <c r="AC386" s="39"/>
      <c r="AD386" s="39"/>
      <c r="AE386" s="39"/>
      <c r="AR386" s="232" t="s">
        <v>642</v>
      </c>
      <c r="AT386" s="232" t="s">
        <v>120</v>
      </c>
      <c r="AU386" s="232" t="s">
        <v>86</v>
      </c>
      <c r="AY386" s="18" t="s">
        <v>118</v>
      </c>
      <c r="BE386" s="233">
        <f>IF(N386="základní",J386,0)</f>
        <v>0</v>
      </c>
      <c r="BF386" s="233">
        <f>IF(N386="snížená",J386,0)</f>
        <v>0</v>
      </c>
      <c r="BG386" s="233">
        <f>IF(N386="zákl. přenesená",J386,0)</f>
        <v>0</v>
      </c>
      <c r="BH386" s="233">
        <f>IF(N386="sníž. přenesená",J386,0)</f>
        <v>0</v>
      </c>
      <c r="BI386" s="233">
        <f>IF(N386="nulová",J386,0)</f>
        <v>0</v>
      </c>
      <c r="BJ386" s="18" t="s">
        <v>84</v>
      </c>
      <c r="BK386" s="233">
        <f>ROUND(I386*H386,2)</f>
        <v>0</v>
      </c>
      <c r="BL386" s="18" t="s">
        <v>642</v>
      </c>
      <c r="BM386" s="232" t="s">
        <v>691</v>
      </c>
    </row>
    <row r="387" s="13" customFormat="1">
      <c r="A387" s="13"/>
      <c r="B387" s="234"/>
      <c r="C387" s="235"/>
      <c r="D387" s="236" t="s">
        <v>126</v>
      </c>
      <c r="E387" s="237" t="s">
        <v>1</v>
      </c>
      <c r="F387" s="238" t="s">
        <v>692</v>
      </c>
      <c r="G387" s="235"/>
      <c r="H387" s="237" t="s">
        <v>1</v>
      </c>
      <c r="I387" s="239"/>
      <c r="J387" s="235"/>
      <c r="K387" s="235"/>
      <c r="L387" s="240"/>
      <c r="M387" s="241"/>
      <c r="N387" s="242"/>
      <c r="O387" s="242"/>
      <c r="P387" s="242"/>
      <c r="Q387" s="242"/>
      <c r="R387" s="242"/>
      <c r="S387" s="242"/>
      <c r="T387" s="243"/>
      <c r="U387" s="13"/>
      <c r="V387" s="13"/>
      <c r="W387" s="13"/>
      <c r="X387" s="13"/>
      <c r="Y387" s="13"/>
      <c r="Z387" s="13"/>
      <c r="AA387" s="13"/>
      <c r="AB387" s="13"/>
      <c r="AC387" s="13"/>
      <c r="AD387" s="13"/>
      <c r="AE387" s="13"/>
      <c r="AT387" s="244" t="s">
        <v>126</v>
      </c>
      <c r="AU387" s="244" t="s">
        <v>86</v>
      </c>
      <c r="AV387" s="13" t="s">
        <v>84</v>
      </c>
      <c r="AW387" s="13" t="s">
        <v>32</v>
      </c>
      <c r="AX387" s="13" t="s">
        <v>76</v>
      </c>
      <c r="AY387" s="244" t="s">
        <v>118</v>
      </c>
    </row>
    <row r="388" s="13" customFormat="1">
      <c r="A388" s="13"/>
      <c r="B388" s="234"/>
      <c r="C388" s="235"/>
      <c r="D388" s="236" t="s">
        <v>126</v>
      </c>
      <c r="E388" s="237" t="s">
        <v>1</v>
      </c>
      <c r="F388" s="238" t="s">
        <v>693</v>
      </c>
      <c r="G388" s="235"/>
      <c r="H388" s="237" t="s">
        <v>1</v>
      </c>
      <c r="I388" s="239"/>
      <c r="J388" s="235"/>
      <c r="K388" s="235"/>
      <c r="L388" s="240"/>
      <c r="M388" s="241"/>
      <c r="N388" s="242"/>
      <c r="O388" s="242"/>
      <c r="P388" s="242"/>
      <c r="Q388" s="242"/>
      <c r="R388" s="242"/>
      <c r="S388" s="242"/>
      <c r="T388" s="243"/>
      <c r="U388" s="13"/>
      <c r="V388" s="13"/>
      <c r="W388" s="13"/>
      <c r="X388" s="13"/>
      <c r="Y388" s="13"/>
      <c r="Z388" s="13"/>
      <c r="AA388" s="13"/>
      <c r="AB388" s="13"/>
      <c r="AC388" s="13"/>
      <c r="AD388" s="13"/>
      <c r="AE388" s="13"/>
      <c r="AT388" s="244" t="s">
        <v>126</v>
      </c>
      <c r="AU388" s="244" t="s">
        <v>86</v>
      </c>
      <c r="AV388" s="13" t="s">
        <v>84</v>
      </c>
      <c r="AW388" s="13" t="s">
        <v>32</v>
      </c>
      <c r="AX388" s="13" t="s">
        <v>76</v>
      </c>
      <c r="AY388" s="244" t="s">
        <v>118</v>
      </c>
    </row>
    <row r="389" s="14" customFormat="1">
      <c r="A389" s="14"/>
      <c r="B389" s="245"/>
      <c r="C389" s="246"/>
      <c r="D389" s="236" t="s">
        <v>126</v>
      </c>
      <c r="E389" s="247" t="s">
        <v>1</v>
      </c>
      <c r="F389" s="248" t="s">
        <v>84</v>
      </c>
      <c r="G389" s="246"/>
      <c r="H389" s="249">
        <v>1</v>
      </c>
      <c r="I389" s="250"/>
      <c r="J389" s="246"/>
      <c r="K389" s="246"/>
      <c r="L389" s="251"/>
      <c r="M389" s="289"/>
      <c r="N389" s="290"/>
      <c r="O389" s="290"/>
      <c r="P389" s="290"/>
      <c r="Q389" s="290"/>
      <c r="R389" s="290"/>
      <c r="S389" s="290"/>
      <c r="T389" s="291"/>
      <c r="U389" s="14"/>
      <c r="V389" s="14"/>
      <c r="W389" s="14"/>
      <c r="X389" s="14"/>
      <c r="Y389" s="14"/>
      <c r="Z389" s="14"/>
      <c r="AA389" s="14"/>
      <c r="AB389" s="14"/>
      <c r="AC389" s="14"/>
      <c r="AD389" s="14"/>
      <c r="AE389" s="14"/>
      <c r="AT389" s="255" t="s">
        <v>126</v>
      </c>
      <c r="AU389" s="255" t="s">
        <v>86</v>
      </c>
      <c r="AV389" s="14" t="s">
        <v>86</v>
      </c>
      <c r="AW389" s="14" t="s">
        <v>32</v>
      </c>
      <c r="AX389" s="14" t="s">
        <v>84</v>
      </c>
      <c r="AY389" s="255" t="s">
        <v>118</v>
      </c>
    </row>
    <row r="390" s="2" customFormat="1" ht="6.96" customHeight="1">
      <c r="A390" s="39"/>
      <c r="B390" s="67"/>
      <c r="C390" s="68"/>
      <c r="D390" s="68"/>
      <c r="E390" s="68"/>
      <c r="F390" s="68"/>
      <c r="G390" s="68"/>
      <c r="H390" s="68"/>
      <c r="I390" s="68"/>
      <c r="J390" s="68"/>
      <c r="K390" s="68"/>
      <c r="L390" s="45"/>
      <c r="M390" s="39"/>
      <c r="O390" s="39"/>
      <c r="P390" s="39"/>
      <c r="Q390" s="39"/>
      <c r="R390" s="39"/>
      <c r="S390" s="39"/>
      <c r="T390" s="39"/>
      <c r="U390" s="39"/>
      <c r="V390" s="39"/>
      <c r="W390" s="39"/>
      <c r="X390" s="39"/>
      <c r="Y390" s="39"/>
      <c r="Z390" s="39"/>
      <c r="AA390" s="39"/>
      <c r="AB390" s="39"/>
      <c r="AC390" s="39"/>
      <c r="AD390" s="39"/>
      <c r="AE390" s="39"/>
    </row>
  </sheetData>
  <sheetProtection sheet="1" autoFilter="0" formatColumns="0" formatRows="0" objects="1" scenarios="1" spinCount="100000" saltValue="tmGGHWjShkgFfaZVtHMdCs8RPLVii78QGW27MxPltTzDCxaB4DYscAZy8lhOwzw66+Lui8e/4rLv9/CJ5WlzZQ==" hashValue="L2WIxbJ3RdLqqLxtAlOd63kITFVSlr/KE0dclEQsQAykKns2w6TMe4qQeG1ktO2qdANXAuqz5Nz3FPZV1SvoRw==" algorithmName="SHA-512" password="CA9C"/>
  <autoFilter ref="C131:K389"/>
  <mergeCells count="9">
    <mergeCell ref="E7:H7"/>
    <mergeCell ref="E9:H9"/>
    <mergeCell ref="E18:H18"/>
    <mergeCell ref="E27:H27"/>
    <mergeCell ref="E85:H85"/>
    <mergeCell ref="E87:H87"/>
    <mergeCell ref="E122:H122"/>
    <mergeCell ref="E124:H12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DESKTOP-GTLMSBH\Admin</dc:creator>
  <cp:lastModifiedBy>DESKTOP-GTLMSBH\Admin</cp:lastModifiedBy>
  <dcterms:created xsi:type="dcterms:W3CDTF">2024-06-24T13:16:59Z</dcterms:created>
  <dcterms:modified xsi:type="dcterms:W3CDTF">2024-06-24T13:17:05Z</dcterms:modified>
</cp:coreProperties>
</file>